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91e39ddb266f7c8/Documentos/Volta SP/2025/"/>
    </mc:Choice>
  </mc:AlternateContent>
  <xr:revisionPtr revIDLastSave="142" documentId="8_{3719CDE8-FF2D-4444-84EC-F35DB2A7D8CB}" xr6:coauthVersionLast="47" xr6:coauthVersionMax="47" xr10:uidLastSave="{1C7C6389-C790-4BE4-93A0-F2AE58D439C6}"/>
  <bookViews>
    <workbookView xWindow="-110" yWindow="-110" windowWidth="19420" windowHeight="10300" activeTab="2" xr2:uid="{1820BD74-4FB0-4C74-AE3F-5E46FB78E9E9}"/>
  </bookViews>
  <sheets>
    <sheet name="1a. Etapa" sheetId="3" r:id="rId1"/>
    <sheet name="2a. Etapa" sheetId="1" r:id="rId2"/>
    <sheet name="3a. Etapa" sheetId="2" r:id="rId3"/>
    <sheet name="4a. Etapa" sheetId="4" r:id="rId4"/>
    <sheet name="5a. Etapa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5" l="1"/>
  <c r="C26" i="5"/>
  <c r="H26" i="5" s="1"/>
  <c r="B26" i="5"/>
  <c r="C25" i="5"/>
  <c r="I25" i="5" s="1"/>
  <c r="B25" i="5"/>
  <c r="I24" i="5"/>
  <c r="C24" i="5"/>
  <c r="H24" i="5" s="1"/>
  <c r="B24" i="5"/>
  <c r="C23" i="5"/>
  <c r="I23" i="5" s="1"/>
  <c r="B23" i="5"/>
  <c r="I22" i="5"/>
  <c r="C22" i="5"/>
  <c r="H22" i="5" s="1"/>
  <c r="B22" i="5"/>
  <c r="C21" i="5"/>
  <c r="I21" i="5" s="1"/>
  <c r="B21" i="5"/>
  <c r="I20" i="5"/>
  <c r="C20" i="5"/>
  <c r="H20" i="5" s="1"/>
  <c r="B20" i="5"/>
  <c r="C19" i="5"/>
  <c r="I19" i="5" s="1"/>
  <c r="B19" i="5"/>
  <c r="I18" i="5"/>
  <c r="C18" i="5"/>
  <c r="H18" i="5" s="1"/>
  <c r="B18" i="5"/>
  <c r="C17" i="5"/>
  <c r="I17" i="5" s="1"/>
  <c r="B17" i="5"/>
  <c r="I16" i="5"/>
  <c r="C16" i="5"/>
  <c r="H16" i="5" s="1"/>
  <c r="B16" i="5"/>
  <c r="C15" i="5"/>
  <c r="I15" i="5" s="1"/>
  <c r="B15" i="5"/>
  <c r="I14" i="5"/>
  <c r="C14" i="5"/>
  <c r="H14" i="5" s="1"/>
  <c r="B14" i="5"/>
  <c r="C13" i="5"/>
  <c r="I13" i="5" s="1"/>
  <c r="B13" i="5"/>
  <c r="I12" i="5"/>
  <c r="I8" i="5" s="1"/>
  <c r="H12" i="5"/>
  <c r="G12" i="5"/>
  <c r="F12" i="5"/>
  <c r="C12" i="5"/>
  <c r="H27" i="4"/>
  <c r="C27" i="4"/>
  <c r="I27" i="4" s="1"/>
  <c r="B27" i="4"/>
  <c r="C26" i="4"/>
  <c r="I26" i="4" s="1"/>
  <c r="B26" i="4"/>
  <c r="I25" i="4"/>
  <c r="H25" i="4"/>
  <c r="C25" i="4"/>
  <c r="G25" i="4" s="1"/>
  <c r="B25" i="4"/>
  <c r="C24" i="4"/>
  <c r="I24" i="4" s="1"/>
  <c r="B24" i="4"/>
  <c r="I23" i="4"/>
  <c r="H23" i="4"/>
  <c r="C23" i="4"/>
  <c r="G23" i="4" s="1"/>
  <c r="B23" i="4"/>
  <c r="C22" i="4"/>
  <c r="I22" i="4" s="1"/>
  <c r="B22" i="4"/>
  <c r="I21" i="4"/>
  <c r="H21" i="4"/>
  <c r="C21" i="4"/>
  <c r="G21" i="4" s="1"/>
  <c r="B21" i="4"/>
  <c r="C20" i="4"/>
  <c r="I20" i="4" s="1"/>
  <c r="B20" i="4"/>
  <c r="I19" i="4"/>
  <c r="H19" i="4"/>
  <c r="C19" i="4"/>
  <c r="G19" i="4" s="1"/>
  <c r="B19" i="4"/>
  <c r="C18" i="4"/>
  <c r="I18" i="4" s="1"/>
  <c r="B18" i="4"/>
  <c r="I17" i="4"/>
  <c r="H17" i="4"/>
  <c r="C17" i="4"/>
  <c r="G17" i="4" s="1"/>
  <c r="B17" i="4"/>
  <c r="C16" i="4"/>
  <c r="I16" i="4" s="1"/>
  <c r="B16" i="4"/>
  <c r="I15" i="4"/>
  <c r="H15" i="4"/>
  <c r="C15" i="4"/>
  <c r="G15" i="4" s="1"/>
  <c r="B15" i="4"/>
  <c r="C14" i="4"/>
  <c r="I14" i="4" s="1"/>
  <c r="B14" i="4"/>
  <c r="I13" i="4"/>
  <c r="H13" i="4"/>
  <c r="C13" i="4"/>
  <c r="G13" i="4" s="1"/>
  <c r="B13" i="4"/>
  <c r="I12" i="4"/>
  <c r="H12" i="4"/>
  <c r="G12" i="4"/>
  <c r="F12" i="4"/>
  <c r="C12" i="4"/>
  <c r="F13" i="5" l="1"/>
  <c r="F15" i="5"/>
  <c r="F17" i="5"/>
  <c r="F19" i="5"/>
  <c r="F21" i="5"/>
  <c r="F25" i="5"/>
  <c r="G13" i="5"/>
  <c r="G15" i="5"/>
  <c r="G17" i="5"/>
  <c r="G19" i="5"/>
  <c r="G21" i="5"/>
  <c r="G23" i="5"/>
  <c r="G25" i="5"/>
  <c r="H13" i="5"/>
  <c r="H15" i="5"/>
  <c r="H17" i="5"/>
  <c r="H19" i="5"/>
  <c r="H21" i="5"/>
  <c r="H23" i="5"/>
  <c r="H25" i="5"/>
  <c r="F14" i="5"/>
  <c r="F16" i="5"/>
  <c r="F20" i="5"/>
  <c r="F26" i="5"/>
  <c r="G14" i="5"/>
  <c r="G16" i="5"/>
  <c r="G18" i="5"/>
  <c r="G20" i="5"/>
  <c r="G22" i="5"/>
  <c r="G24" i="5"/>
  <c r="G26" i="5"/>
  <c r="F23" i="5"/>
  <c r="F18" i="5"/>
  <c r="F22" i="5"/>
  <c r="F24" i="5"/>
  <c r="I8" i="4"/>
  <c r="F14" i="4"/>
  <c r="F8" i="4" s="1"/>
  <c r="F16" i="4"/>
  <c r="F18" i="4"/>
  <c r="F20" i="4"/>
  <c r="F22" i="4"/>
  <c r="F24" i="4"/>
  <c r="F26" i="4"/>
  <c r="G14" i="4"/>
  <c r="G8" i="4" s="1"/>
  <c r="G16" i="4"/>
  <c r="G18" i="4"/>
  <c r="G20" i="4"/>
  <c r="G22" i="4"/>
  <c r="G24" i="4"/>
  <c r="G26" i="4"/>
  <c r="H14" i="4"/>
  <c r="H8" i="4" s="1"/>
  <c r="H16" i="4"/>
  <c r="H18" i="4"/>
  <c r="H20" i="4"/>
  <c r="H22" i="4"/>
  <c r="H24" i="4"/>
  <c r="H26" i="4"/>
  <c r="F13" i="4"/>
  <c r="F15" i="4"/>
  <c r="F17" i="4"/>
  <c r="F19" i="4"/>
  <c r="F21" i="4"/>
  <c r="F23" i="4"/>
  <c r="F25" i="4"/>
  <c r="F27" i="4"/>
  <c r="G27" i="4"/>
  <c r="C32" i="2"/>
  <c r="I32" i="2" s="1"/>
  <c r="B32" i="2"/>
  <c r="C31" i="2"/>
  <c r="I31" i="2" s="1"/>
  <c r="B31" i="2"/>
  <c r="C30" i="2"/>
  <c r="I30" i="2" s="1"/>
  <c r="B30" i="2"/>
  <c r="C29" i="2"/>
  <c r="I29" i="2" s="1"/>
  <c r="B29" i="2"/>
  <c r="C28" i="2"/>
  <c r="I28" i="2" s="1"/>
  <c r="B28" i="2"/>
  <c r="C27" i="2"/>
  <c r="I27" i="2" s="1"/>
  <c r="B27" i="2"/>
  <c r="C26" i="2"/>
  <c r="I26" i="2" s="1"/>
  <c r="B26" i="2"/>
  <c r="C25" i="2"/>
  <c r="I25" i="2" s="1"/>
  <c r="B25" i="2"/>
  <c r="C24" i="2"/>
  <c r="I24" i="2" s="1"/>
  <c r="B24" i="2"/>
  <c r="C23" i="2"/>
  <c r="I23" i="2" s="1"/>
  <c r="B23" i="2"/>
  <c r="C22" i="2"/>
  <c r="I22" i="2" s="1"/>
  <c r="B22" i="2"/>
  <c r="C21" i="2"/>
  <c r="I21" i="2" s="1"/>
  <c r="B21" i="2"/>
  <c r="C20" i="2"/>
  <c r="I20" i="2" s="1"/>
  <c r="B20" i="2"/>
  <c r="C19" i="2"/>
  <c r="I19" i="2" s="1"/>
  <c r="B19" i="2"/>
  <c r="C18" i="2"/>
  <c r="I18" i="2" s="1"/>
  <c r="B18" i="2"/>
  <c r="C17" i="2"/>
  <c r="I17" i="2" s="1"/>
  <c r="B17" i="2"/>
  <c r="C16" i="2"/>
  <c r="I16" i="2" s="1"/>
  <c r="B16" i="2"/>
  <c r="C15" i="2"/>
  <c r="I15" i="2" s="1"/>
  <c r="B15" i="2"/>
  <c r="C14" i="2"/>
  <c r="I14" i="2" s="1"/>
  <c r="B14" i="2"/>
  <c r="C13" i="2"/>
  <c r="I13" i="2" s="1"/>
  <c r="B13" i="2"/>
  <c r="I12" i="2"/>
  <c r="H12" i="2"/>
  <c r="G12" i="2"/>
  <c r="F12" i="2"/>
  <c r="C12" i="2"/>
  <c r="I28" i="1"/>
  <c r="H28" i="1"/>
  <c r="C28" i="1"/>
  <c r="G28" i="1" s="1"/>
  <c r="B28" i="1"/>
  <c r="C27" i="1"/>
  <c r="H27" i="1" s="1"/>
  <c r="B27" i="1"/>
  <c r="I26" i="1"/>
  <c r="H26" i="1"/>
  <c r="C26" i="1"/>
  <c r="G26" i="1" s="1"/>
  <c r="B26" i="1"/>
  <c r="C25" i="1"/>
  <c r="H25" i="1" s="1"/>
  <c r="B25" i="1"/>
  <c r="I24" i="1"/>
  <c r="H24" i="1"/>
  <c r="C24" i="1"/>
  <c r="G24" i="1" s="1"/>
  <c r="B24" i="1"/>
  <c r="C23" i="1"/>
  <c r="H23" i="1" s="1"/>
  <c r="B23" i="1"/>
  <c r="I22" i="1"/>
  <c r="H22" i="1"/>
  <c r="C22" i="1"/>
  <c r="G22" i="1" s="1"/>
  <c r="B22" i="1"/>
  <c r="C21" i="1"/>
  <c r="H21" i="1" s="1"/>
  <c r="B21" i="1"/>
  <c r="I20" i="1"/>
  <c r="H20" i="1"/>
  <c r="C20" i="1"/>
  <c r="G20" i="1" s="1"/>
  <c r="B20" i="1"/>
  <c r="C19" i="1"/>
  <c r="H19" i="1" s="1"/>
  <c r="B19" i="1"/>
  <c r="I18" i="1"/>
  <c r="H18" i="1"/>
  <c r="C18" i="1"/>
  <c r="G18" i="1" s="1"/>
  <c r="B18" i="1"/>
  <c r="C17" i="1"/>
  <c r="H17" i="1" s="1"/>
  <c r="B17" i="1"/>
  <c r="I16" i="1"/>
  <c r="H16" i="1"/>
  <c r="C16" i="1"/>
  <c r="G16" i="1" s="1"/>
  <c r="B16" i="1"/>
  <c r="C15" i="1"/>
  <c r="H15" i="1" s="1"/>
  <c r="B15" i="1"/>
  <c r="I14" i="1"/>
  <c r="H14" i="1"/>
  <c r="C14" i="1"/>
  <c r="G14" i="1" s="1"/>
  <c r="B14" i="1"/>
  <c r="C13" i="1"/>
  <c r="H13" i="1" s="1"/>
  <c r="B13" i="1"/>
  <c r="I12" i="1"/>
  <c r="H12" i="1"/>
  <c r="H8" i="1" s="1"/>
  <c r="G12" i="1"/>
  <c r="F12" i="1"/>
  <c r="C12" i="1"/>
  <c r="H8" i="5" l="1"/>
  <c r="G8" i="5"/>
  <c r="F8" i="5"/>
  <c r="I8" i="2"/>
  <c r="F13" i="2"/>
  <c r="F15" i="2"/>
  <c r="F17" i="2"/>
  <c r="F19" i="2"/>
  <c r="F21" i="2"/>
  <c r="F23" i="2"/>
  <c r="F25" i="2"/>
  <c r="F27" i="2"/>
  <c r="F29" i="2"/>
  <c r="F31" i="2"/>
  <c r="G13" i="2"/>
  <c r="G15" i="2"/>
  <c r="G17" i="2"/>
  <c r="G19" i="2"/>
  <c r="G21" i="2"/>
  <c r="G23" i="2"/>
  <c r="G25" i="2"/>
  <c r="G27" i="2"/>
  <c r="G29" i="2"/>
  <c r="G31" i="2"/>
  <c r="H13" i="2"/>
  <c r="H15" i="2"/>
  <c r="H17" i="2"/>
  <c r="H19" i="2"/>
  <c r="H21" i="2"/>
  <c r="H23" i="2"/>
  <c r="H25" i="2"/>
  <c r="H27" i="2"/>
  <c r="H29" i="2"/>
  <c r="H31" i="2"/>
  <c r="F14" i="2"/>
  <c r="F16" i="2"/>
  <c r="F18" i="2"/>
  <c r="F20" i="2"/>
  <c r="F22" i="2"/>
  <c r="F24" i="2"/>
  <c r="F26" i="2"/>
  <c r="F28" i="2"/>
  <c r="F30" i="2"/>
  <c r="F32" i="2"/>
  <c r="G14" i="2"/>
  <c r="G16" i="2"/>
  <c r="G18" i="2"/>
  <c r="G20" i="2"/>
  <c r="G22" i="2"/>
  <c r="G24" i="2"/>
  <c r="G26" i="2"/>
  <c r="G28" i="2"/>
  <c r="G30" i="2"/>
  <c r="G32" i="2"/>
  <c r="H14" i="2"/>
  <c r="H16" i="2"/>
  <c r="H18" i="2"/>
  <c r="H20" i="2"/>
  <c r="H22" i="2"/>
  <c r="H24" i="2"/>
  <c r="H26" i="2"/>
  <c r="H28" i="2"/>
  <c r="H30" i="2"/>
  <c r="H32" i="2"/>
  <c r="F13" i="1"/>
  <c r="F15" i="1"/>
  <c r="F17" i="1"/>
  <c r="F19" i="1"/>
  <c r="F21" i="1"/>
  <c r="F23" i="1"/>
  <c r="F25" i="1"/>
  <c r="F27" i="1"/>
  <c r="G13" i="1"/>
  <c r="I13" i="1"/>
  <c r="I8" i="1" s="1"/>
  <c r="I15" i="1"/>
  <c r="I17" i="1"/>
  <c r="I19" i="1"/>
  <c r="I21" i="1"/>
  <c r="I23" i="1"/>
  <c r="I25" i="1"/>
  <c r="I27" i="1"/>
  <c r="G15" i="1"/>
  <c r="G17" i="1"/>
  <c r="G19" i="1"/>
  <c r="G21" i="1"/>
  <c r="G23" i="1"/>
  <c r="G25" i="1"/>
  <c r="G27" i="1"/>
  <c r="F14" i="1"/>
  <c r="F16" i="1"/>
  <c r="F18" i="1"/>
  <c r="F20" i="1"/>
  <c r="F22" i="1"/>
  <c r="F24" i="1"/>
  <c r="F26" i="1"/>
  <c r="F28" i="1"/>
  <c r="G8" i="2" l="1"/>
  <c r="H8" i="2"/>
  <c r="F8" i="2"/>
  <c r="G8" i="1"/>
  <c r="F8" i="1"/>
</calcChain>
</file>

<file path=xl/sharedStrings.xml><?xml version="1.0" encoding="utf-8"?>
<sst xmlns="http://schemas.openxmlformats.org/spreadsheetml/2006/main" count="218" uniqueCount="140">
  <si>
    <t>Volta Ciclística do Estado de São Paulo</t>
  </si>
  <si>
    <t>2a. Etapa Sorocaba- Mairiporã</t>
  </si>
  <si>
    <t>CARTA DE PERCUSO</t>
  </si>
  <si>
    <t>ORIGEM / DESTINO:</t>
  </si>
  <si>
    <t>DATA:</t>
  </si>
  <si>
    <t xml:space="preserve">LARGADA:     </t>
  </si>
  <si>
    <t>HORA:</t>
  </si>
  <si>
    <t xml:space="preserve">CHEGADA:     </t>
  </si>
  <si>
    <t xml:space="preserve">KM:     </t>
  </si>
  <si>
    <t>MÉDIA:</t>
  </si>
  <si>
    <t>KM</t>
  </si>
  <si>
    <t>REFERÊNCIA</t>
  </si>
  <si>
    <t>HORÁRIO ESTIMADO DE PASSAGEM</t>
  </si>
  <si>
    <t>PERCORRIDOS</t>
  </si>
  <si>
    <t>FALTAM</t>
  </si>
  <si>
    <t>PARCIAL</t>
  </si>
  <si>
    <r>
      <t>LARGADA</t>
    </r>
    <r>
      <rPr>
        <sz val="8"/>
        <color rgb="FF000000"/>
        <rFont val="Arial"/>
        <family val="2"/>
      </rPr>
      <t>: Parque das Aguas</t>
    </r>
  </si>
  <si>
    <t>Virar a esquerda R. Joaquim Ferreira Barbosa</t>
  </si>
  <si>
    <t>Virar a esquerda R Manoel Corrêa</t>
  </si>
  <si>
    <t>Virar a Direita Av. Dom Aguirre</t>
  </si>
  <si>
    <t>Acessar rampa de acesso para a Rodovia Senador José Ermínio de Moraes.</t>
  </si>
  <si>
    <t>Seguir à direita Sentido Rodovia Engenheiro Herculano Passos</t>
  </si>
  <si>
    <t>Seguir em frente até SP 300</t>
  </si>
  <si>
    <t>Siga pela SP 300 até a Rodovia João Cereser</t>
  </si>
  <si>
    <t>Continue até a Rodovia Engenheiro Constâncio Cintra</t>
  </si>
  <si>
    <t>Mantenha-se à direita para rampa de acesso a Rodovia Perimetral de Atibaia</t>
  </si>
  <si>
    <t>Virar à direita, sentido SP 063</t>
  </si>
  <si>
    <t>Acessar Rodovia Dom Pedro. SP 065</t>
  </si>
  <si>
    <t>Na rotatória, primeira saída para SP 036</t>
  </si>
  <si>
    <t>Seguir pela SP 036 até até o acesso à direita para a Estrada Rio Acima</t>
  </si>
  <si>
    <t>Na rotatória, siga pela segunda saida para a Av. Nipo Brasileiro</t>
  </si>
  <si>
    <t>Virar à esquerda, Avenida Boulevard</t>
  </si>
  <si>
    <t>CHEGADA : Avenida Boulevard</t>
  </si>
  <si>
    <t>Sorocaba - Mairiporã</t>
  </si>
  <si>
    <t>3a. Etapa - Mairiporã/Indaiatuba</t>
  </si>
  <si>
    <t>Mariporã-Indaiatuba</t>
  </si>
  <si>
    <r>
      <t>LARGADA</t>
    </r>
    <r>
      <rPr>
        <sz val="8"/>
        <color rgb="FF000000"/>
        <rFont val="Arial"/>
        <family val="2"/>
      </rPr>
      <t>: Ginásio de Esportes Florêncio Pereira - Sarkizão - Saída pela Rodovia Arão Sahn sentido Estrada do Rio Acima.</t>
    </r>
    <r>
      <rPr>
        <b/>
        <sz val="8"/>
        <color rgb="FF000000"/>
        <rFont val="Arial"/>
        <family val="2"/>
      </rPr>
      <t xml:space="preserve"> </t>
    </r>
  </si>
  <si>
    <t>Acessar á esquerda, Estrada Municipal Augusto Coimbra sentido Nazará Paulista -SP036</t>
  </si>
  <si>
    <t>Na rotatória, pegar segubda saída para Rua João de Passos</t>
  </si>
  <si>
    <t>Seguir em frente até a rotatória, em seguida siga sentido Rodovia Dom Pedro I</t>
  </si>
  <si>
    <t>Na rotatória pegue 2a. Saída para acesso a Rodovia Dom Pedro I</t>
  </si>
  <si>
    <t>Praça de Pedágio</t>
  </si>
  <si>
    <t>Segunda Praça de Pedágio</t>
  </si>
  <si>
    <t>Acessar saída em direção a Jardim das Paineiras</t>
  </si>
  <si>
    <t>Use a faixa da direita para pegar a rampa de acesso e siga em frente até acessar a Rodovia Dom Pedro I na Saída 129B.</t>
  </si>
  <si>
    <t>Seguir pela rodovia Dom Pedro até o acesso para Rodovia José Roberto Magalhães</t>
  </si>
  <si>
    <t>Siga ´pela saída 21, SP 083</t>
  </si>
  <si>
    <t xml:space="preserve">Acessar saída para SP324. Pegar alça de acesso à direita. Curva fechada. </t>
  </si>
  <si>
    <t>Virar à Esquerda na R. Antônio José da Silva</t>
  </si>
  <si>
    <t>Curva suave à esquerda em direção a R Juarez de Paula Camargo</t>
  </si>
  <si>
    <t>R Juarez de Paula Camargo . Obras na pista.</t>
  </si>
  <si>
    <t>Manter à esquerda, em direção a Rod. Eng. Migual Melhado Campos</t>
  </si>
  <si>
    <t>Seguir pela direita para acessar Rod. Santos Dumont SP 075</t>
  </si>
  <si>
    <t>Seguir pela SP 075 até a Praça de Pedágio</t>
  </si>
  <si>
    <t>Acessar saída para Estrada General Motors. Curva à direita na rampa de acesso.</t>
  </si>
  <si>
    <t>CHEGADA: Centro Esportivo JD. Morada do Sol - Rei Pelé</t>
  </si>
  <si>
    <t>1ª Etapa São Paulo-Sorocaba</t>
  </si>
  <si>
    <t>São Paulo-Sorocaba</t>
  </si>
  <si>
    <r>
      <t>LARGADA</t>
    </r>
    <r>
      <rPr>
        <sz val="8"/>
        <color rgb="FF000000"/>
        <rFont val="Arial"/>
        <family val="2"/>
      </rPr>
      <t>: Palácio dos Bandeirantes – Avenida Morumbi – São Paulo</t>
    </r>
  </si>
  <si>
    <t>Virar à Esquerda – Av, Marginal Esquerda</t>
  </si>
  <si>
    <t>AV, Marco</t>
  </si>
  <si>
    <t>Acessar a Rodovia dos Romeiros SP 312 – Sentido Santana do Parnaíba</t>
  </si>
  <si>
    <t>Estrada do Romeiros SP 312 – KM 34</t>
  </si>
  <si>
    <t>Lombadas</t>
  </si>
  <si>
    <t>Rodovia com Pista Única S/ Acostamento</t>
  </si>
  <si>
    <t>Passagem – Município Santana do Parnaíba</t>
  </si>
  <si>
    <t>Rodovia Estradas dos Romeiros SP 312</t>
  </si>
  <si>
    <t>Rodovia: Pista Única e Sinuosa</t>
  </si>
  <si>
    <t>Limite dos Municípios – Pirapora do Bom Jesus / Santana do Parnaíba</t>
  </si>
  <si>
    <t>Inicio de Lombadas</t>
  </si>
  <si>
    <t>Fim de Lombadas</t>
  </si>
  <si>
    <t>Início de Aclive Premiado</t>
  </si>
  <si>
    <t>Prêmio de Montanha – Classe PM 3 – KM 52</t>
  </si>
  <si>
    <t>Início de Declive Acentuadas em Perímetro Urbano</t>
  </si>
  <si>
    <t>Início de Lombadas</t>
  </si>
  <si>
    <t>Passagem no Município Pirapora do Bom Jesus</t>
  </si>
  <si>
    <t>Atenção! Virar a Direta, passagem sobre o Rio Tietê</t>
  </si>
  <si>
    <t>Início de declives e curvas acentuadas</t>
  </si>
  <si>
    <t>Fim do declives e curvas e curvas acentuadas</t>
  </si>
  <si>
    <t>Limite dos Municípios Cabreúva / Pirapora do Bom Jesus</t>
  </si>
  <si>
    <t>Rodovia sinuosa sem acostamento</t>
  </si>
  <si>
    <t>Perímetro Urbano de Cabreúva</t>
  </si>
  <si>
    <t>Atenção! Acessar a direita – Av, Major Antônio S, Camargo</t>
  </si>
  <si>
    <t>Passagem no Município de Cabreúva</t>
  </si>
  <si>
    <t>Meta Volante – Cabreúva Ref Rodoviária Municipal Ver Moacyr Vaz</t>
  </si>
  <si>
    <t>Atenção! Acessar a direita Rua Cônego Motta</t>
  </si>
  <si>
    <t>Estrada Parque SP 312 – KM 79</t>
  </si>
  <si>
    <t>Fim da estrada Parque SP 312</t>
  </si>
  <si>
    <t>Passagem Sobre Ponte do Rio Tietê</t>
  </si>
  <si>
    <t>Atenção! Rotatória sentido Anel Viário SPI 102/300</t>
  </si>
  <si>
    <t>Anel Viário – Rod Herculano de Godoy Passos SPI 102/300 –</t>
  </si>
  <si>
    <t>Pista Dupla c/ acostamento</t>
  </si>
  <si>
    <t>Perímetro Urbano do Município de Itu</t>
  </si>
  <si>
    <t>ABASTECIMENTO DE EQUIPES EM SOLO – KM4 ao KM5</t>
  </si>
  <si>
    <t>Final da Rodovia do Anel Viário</t>
  </si>
  <si>
    <t>Rodovia Deputado Archimedes Lammoglia SP 075 (Rodovia do Açúcar) KM 32</t>
  </si>
  <si>
    <t>Meta Volante – Ref: Sob Viaduto – Município de Itu</t>
  </si>
  <si>
    <t>Passagem sobre a rodovia Castelo Branco – SP 280</t>
  </si>
  <si>
    <t>Pedágio (Concessionária Rodovia Oeste)</t>
  </si>
  <si>
    <t>Rodovia Senador José Ermirio de Morais – SP 075</t>
  </si>
  <si>
    <t>Limite de Municípios Sorocaba/ Itu</t>
  </si>
  <si>
    <t>Atenção! Acessar a direita placa – (Jardim Iguatemi) – KM 0</t>
  </si>
  <si>
    <t>Atenção! Acessar a direita placa – (Ipanema/ Aeroporto)</t>
  </si>
  <si>
    <t>Atenção! Acessar a esquerda – R Ubirajara</t>
  </si>
  <si>
    <t>Atenção! Acessar a direita – Av, Dom Aguirre</t>
  </si>
  <si>
    <t>CHEGADA: Parque das Águas</t>
  </si>
  <si>
    <t>4a. Etapa - Mairiporã/Guarulhos</t>
  </si>
  <si>
    <t>Mariporã-Guarulhos</t>
  </si>
  <si>
    <r>
      <t>LARGADA</t>
    </r>
    <r>
      <rPr>
        <sz val="8"/>
        <color rgb="FF000000"/>
        <rFont val="Arial"/>
        <family val="2"/>
      </rPr>
      <t>: Avenida Boulevard - Parque Linear</t>
    </r>
  </si>
  <si>
    <t>Virar à esquerda SP 036</t>
  </si>
  <si>
    <t>Base Polícia Militar - Seguri sentido Nazaré Paulista</t>
  </si>
  <si>
    <t>Seguir à esquerda SP036  Rodovia Dom Pedro I</t>
  </si>
  <si>
    <t>Saída à direita sentido Igaratá</t>
  </si>
  <si>
    <t>Portal Santa Izabel - Perímetro Urbano</t>
  </si>
  <si>
    <t>1o. Pelotão de Polícia Militar</t>
  </si>
  <si>
    <t>Passagem pelo Portal de saída da cidade</t>
  </si>
  <si>
    <t>Passagem sobre a Rod. Pres Dutra, seguir sentido Mogi das Cruzes</t>
  </si>
  <si>
    <t>Acessar SP088, sentido Mogi das Cruzes</t>
  </si>
  <si>
    <t>Acessar à direita SP070</t>
  </si>
  <si>
    <t>Acesso à dierta - Aeroporto de Guarulhos</t>
  </si>
  <si>
    <t>Acessar à diretita Av. Monteiro Lobato, sentido parque CECAP</t>
  </si>
  <si>
    <t>Terminal Urbano - Manter Pista esquerda Sentido Avenida Tancredo Neves</t>
  </si>
  <si>
    <t>2km para a chegada. Virar à direita Av. Paulo Faccini</t>
  </si>
  <si>
    <t>CHEGADA : Bosque Maia</t>
  </si>
  <si>
    <t>5a. Etapa - Guarulhos/São Paulo</t>
  </si>
  <si>
    <r>
      <t>LARGADA</t>
    </r>
    <r>
      <rPr>
        <sz val="8"/>
        <color rgb="FF000000"/>
        <rFont val="Arial"/>
        <family val="2"/>
      </rPr>
      <t>: Avenida Boulevard - Bosque Maia</t>
    </r>
  </si>
  <si>
    <t>Seguir à direita R. Francisco de Paula</t>
  </si>
  <si>
    <t>Virar à esquerda Avenida Tancredo Neves</t>
  </si>
  <si>
    <t>Acessaar Avenida Monteiro Lobato - Terminal Urbano</t>
  </si>
  <si>
    <t>Acessar à direita, em seguida à esquerda sentido SP 070 - Airton Senna sentido Rio de Janeiro</t>
  </si>
  <si>
    <t>Retorno Base Operacional da Polícia Rodoviária SP. Seguir sentido São Paulo.</t>
  </si>
  <si>
    <t>Início Marginal Tietê. Seguir totalmente pela esquerda.</t>
  </si>
  <si>
    <t>Acessar à esquerda, sentido Av. Cruzeiro do Sul</t>
  </si>
  <si>
    <t>Sair à direita, Av. João Theodoro Batalhão da Rota</t>
  </si>
  <si>
    <t>Virar à esquerda sentido túnel do Ahangabaú. Segue via Avenida Norte Sul</t>
  </si>
  <si>
    <t>Passagem pelo Túnel do Ahangabaú, siga em frente pela Av. 23 de Maio</t>
  </si>
  <si>
    <t>Virar à direita, acessar Av. Alvares Cabral</t>
  </si>
  <si>
    <t>Virar à direita R Núbia Abdala</t>
  </si>
  <si>
    <t>Virar à direita Av Sargento Mário Kosel</t>
  </si>
  <si>
    <t>CHEGADA : Av.Sargento Mário Kozel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</si>
</sst>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5" x14ac:knownFonts="1">
    <font>
      <sz val="11"/>
      <color theme="1"/>
      <name val="Aptos Narrow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b/>
      <sz val="9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MS Sans Serif"/>
      <family val="2"/>
    </font>
    <font>
      <sz val="9"/>
      <name val="Arial"/>
      <family val="2"/>
    </font>
    <font>
      <sz val="10"/>
      <name val="Arial"/>
      <family val="2"/>
    </font>
    <font>
      <b/>
      <sz val="8"/>
      <color rgb="FF0066FF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2A3F7"/>
        <bgColor indexed="64"/>
      </patternFill>
    </fill>
  </fills>
  <borders count="3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</borders>
  <cellStyleXfs count="3">
    <xf numFmtId="0" fontId="0" fillId="0" borderId="0"/>
    <xf numFmtId="0" fontId="11" fillId="0" borderId="0"/>
    <xf numFmtId="0" fontId="13" fillId="0" borderId="0"/>
  </cellStyleXfs>
  <cellXfs count="81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20" fontId="4" fillId="3" borderId="0" xfId="0" applyNumberFormat="1" applyFont="1" applyFill="1" applyAlignment="1">
      <alignment horizontal="center" vertical="center"/>
    </xf>
    <xf numFmtId="164" fontId="3" fillId="0" borderId="0" xfId="0" applyNumberFormat="1" applyFont="1" applyAlignment="1">
      <alignment horizontal="left" vertical="center"/>
    </xf>
    <xf numFmtId="0" fontId="4" fillId="4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shrinkToFit="1"/>
    </xf>
    <xf numFmtId="0" fontId="8" fillId="5" borderId="2" xfId="0" applyFont="1" applyFill="1" applyBorder="1" applyAlignment="1">
      <alignment horizontal="center" vertical="center" wrapText="1"/>
    </xf>
    <xf numFmtId="165" fontId="3" fillId="5" borderId="2" xfId="0" applyNumberFormat="1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center" vertical="center" wrapText="1"/>
    </xf>
    <xf numFmtId="20" fontId="3" fillId="5" borderId="2" xfId="1" quotePrefix="1" applyNumberFormat="1" applyFont="1" applyFill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20" fontId="4" fillId="0" borderId="1" xfId="1" quotePrefix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left" vertical="center" wrapText="1"/>
    </xf>
    <xf numFmtId="2" fontId="12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20" fontId="4" fillId="5" borderId="1" xfId="1" quotePrefix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20" fontId="4" fillId="2" borderId="0" xfId="0" applyNumberFormat="1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2" fontId="12" fillId="6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center" vertical="center" wrapText="1"/>
    </xf>
    <xf numFmtId="2" fontId="7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20" fontId="3" fillId="5" borderId="1" xfId="1" quotePrefix="1" applyNumberFormat="1" applyFont="1" applyFill="1" applyBorder="1" applyAlignment="1">
      <alignment horizontal="center" vertical="center"/>
    </xf>
    <xf numFmtId="0" fontId="0" fillId="5" borderId="0" xfId="0" applyFill="1"/>
    <xf numFmtId="0" fontId="3" fillId="0" borderId="0" xfId="2" applyFont="1" applyAlignment="1">
      <alignment horizontal="center" vertical="center" wrapText="1"/>
    </xf>
    <xf numFmtId="20" fontId="4" fillId="3" borderId="0" xfId="2" applyNumberFormat="1" applyFont="1" applyFill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0" fontId="4" fillId="0" borderId="0" xfId="2" applyFont="1" applyAlignment="1">
      <alignment horizontal="left" vertical="center" wrapText="1"/>
    </xf>
    <xf numFmtId="164" fontId="3" fillId="0" borderId="0" xfId="2" applyNumberFormat="1" applyFont="1" applyAlignment="1">
      <alignment horizontal="left" vertical="center"/>
    </xf>
    <xf numFmtId="0" fontId="3" fillId="0" borderId="0" xfId="2" applyFont="1" applyAlignment="1">
      <alignment horizontal="center" vertical="center" wrapText="1"/>
    </xf>
    <xf numFmtId="0" fontId="4" fillId="4" borderId="0" xfId="2" applyFont="1" applyFill="1" applyAlignment="1">
      <alignment horizontal="center" vertical="center"/>
    </xf>
    <xf numFmtId="0" fontId="4" fillId="0" borderId="1" xfId="2" applyFont="1" applyBorder="1" applyAlignment="1">
      <alignment horizontal="left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shrinkToFit="1"/>
    </xf>
    <xf numFmtId="0" fontId="9" fillId="5" borderId="1" xfId="2" applyFont="1" applyFill="1" applyBorder="1" applyAlignment="1">
      <alignment horizontal="left" vertical="center" wrapText="1"/>
    </xf>
    <xf numFmtId="20" fontId="4" fillId="0" borderId="1" xfId="1" quotePrefix="1" applyNumberFormat="1" applyFont="1" applyBorder="1" applyAlignment="1">
      <alignment horizontal="center" vertical="center"/>
    </xf>
    <xf numFmtId="0" fontId="9" fillId="8" borderId="1" xfId="2" applyFont="1" applyFill="1" applyBorder="1" applyAlignment="1">
      <alignment horizontal="left" vertical="center" wrapText="1"/>
    </xf>
    <xf numFmtId="0" fontId="10" fillId="7" borderId="1" xfId="2" applyFont="1" applyFill="1" applyBorder="1" applyAlignment="1">
      <alignment horizontal="left" vertical="center" wrapText="1"/>
    </xf>
    <xf numFmtId="0" fontId="9" fillId="9" borderId="1" xfId="2" applyFont="1" applyFill="1" applyBorder="1" applyAlignment="1">
      <alignment horizontal="left" vertical="center" wrapText="1"/>
    </xf>
    <xf numFmtId="0" fontId="14" fillId="0" borderId="1" xfId="2" applyFont="1" applyBorder="1" applyAlignment="1">
      <alignment horizontal="left" vertical="center" wrapText="1"/>
    </xf>
    <xf numFmtId="0" fontId="4" fillId="5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2" fontId="12" fillId="0" borderId="1" xfId="2" applyNumberFormat="1" applyFont="1" applyBorder="1" applyAlignment="1">
      <alignment horizontal="center" vertical="center" wrapText="1"/>
    </xf>
    <xf numFmtId="2" fontId="8" fillId="5" borderId="1" xfId="2" applyNumberFormat="1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vertical="center"/>
    </xf>
    <xf numFmtId="0" fontId="8" fillId="5" borderId="2" xfId="2" applyFont="1" applyFill="1" applyBorder="1" applyAlignment="1">
      <alignment horizontal="center" vertical="center" wrapText="1"/>
    </xf>
    <xf numFmtId="165" fontId="3" fillId="5" borderId="2" xfId="2" applyNumberFormat="1" applyFont="1" applyFill="1" applyBorder="1" applyAlignment="1">
      <alignment horizontal="center" vertical="center" wrapText="1"/>
    </xf>
    <xf numFmtId="0" fontId="9" fillId="5" borderId="2" xfId="2" applyFont="1" applyFill="1" applyBorder="1" applyAlignment="1">
      <alignment horizontal="left" vertical="center" wrapText="1"/>
    </xf>
    <xf numFmtId="0" fontId="3" fillId="5" borderId="2" xfId="2" applyFont="1" applyFill="1" applyBorder="1" applyAlignment="1">
      <alignment horizontal="center" vertical="center" wrapText="1"/>
    </xf>
    <xf numFmtId="20" fontId="3" fillId="5" borderId="2" xfId="1" quotePrefix="1" applyNumberFormat="1" applyFont="1" applyFill="1" applyBorder="1" applyAlignment="1">
      <alignment horizontal="center" vertical="center"/>
    </xf>
    <xf numFmtId="2" fontId="12" fillId="5" borderId="1" xfId="2" applyNumberFormat="1" applyFont="1" applyFill="1" applyBorder="1" applyAlignment="1">
      <alignment horizontal="center" vertical="center" wrapText="1"/>
    </xf>
    <xf numFmtId="20" fontId="4" fillId="5" borderId="1" xfId="1" quotePrefix="1" applyNumberFormat="1" applyFont="1" applyFill="1" applyBorder="1" applyAlignment="1">
      <alignment horizontal="center" vertical="center"/>
    </xf>
    <xf numFmtId="165" fontId="6" fillId="0" borderId="1" xfId="2" applyNumberFormat="1" applyFont="1" applyBorder="1" applyAlignment="1">
      <alignment horizontal="center" vertical="center" wrapText="1"/>
    </xf>
    <xf numFmtId="20" fontId="4" fillId="2" borderId="0" xfId="2" applyNumberFormat="1" applyFont="1" applyFill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1" fillId="0" borderId="0" xfId="2" applyFont="1" applyAlignment="1">
      <alignment horizontal="center" vertical="center"/>
    </xf>
    <xf numFmtId="14" fontId="3" fillId="0" borderId="0" xfId="2" applyNumberFormat="1" applyFont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/>
    </xf>
    <xf numFmtId="0" fontId="3" fillId="0" borderId="0" xfId="2" applyFont="1" applyAlignment="1">
      <alignment horizontal="left" vertical="center" wrapText="1"/>
    </xf>
    <xf numFmtId="0" fontId="10" fillId="5" borderId="1" xfId="0" applyFont="1" applyFill="1" applyBorder="1" applyAlignment="1">
      <alignment horizontal="left" vertical="center" wrapText="1"/>
    </xf>
  </cellXfs>
  <cellStyles count="3">
    <cellStyle name="Normal" xfId="0" builtinId="0"/>
    <cellStyle name="Normal 2" xfId="2" xr:uid="{174F31B2-9BB9-40EB-8EB1-747D6441044D}"/>
    <cellStyle name="Normal_1a ETAPA 2003" xfId="1" xr:uid="{31071B7C-C083-4EB9-880E-E40869EEE9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207664</xdr:colOff>
      <xdr:row>10</xdr:row>
      <xdr:rowOff>141633</xdr:rowOff>
    </xdr:from>
    <xdr:to>
      <xdr:col>4</xdr:col>
      <xdr:colOff>493414</xdr:colOff>
      <xdr:row>12</xdr:row>
      <xdr:rowOff>59083</xdr:rowOff>
    </xdr:to>
    <xdr:pic>
      <xdr:nvPicPr>
        <xdr:cNvPr id="4" name="Gráfico 17" descr="Bandeira de corrida com preenchimento sólido">
          <a:extLst>
            <a:ext uri="{FF2B5EF4-FFF2-40B4-BE49-F238E27FC236}">
              <a16:creationId xmlns:a16="http://schemas.microsoft.com/office/drawing/2014/main" id="{A882C27D-D7D4-4108-9F2A-6A3760F1C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6764" y="2110133"/>
          <a:ext cx="2857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209706</xdr:colOff>
      <xdr:row>26</xdr:row>
      <xdr:rowOff>151729</xdr:rowOff>
    </xdr:from>
    <xdr:to>
      <xdr:col>4</xdr:col>
      <xdr:colOff>501806</xdr:colOff>
      <xdr:row>28</xdr:row>
      <xdr:rowOff>74924</xdr:rowOff>
    </xdr:to>
    <xdr:pic>
      <xdr:nvPicPr>
        <xdr:cNvPr id="18" name="Gráfico 17" descr="Bandeira de corrida com preenchimento sólido">
          <a:extLst>
            <a:ext uri="{FF2B5EF4-FFF2-40B4-BE49-F238E27FC236}">
              <a16:creationId xmlns:a16="http://schemas.microsoft.com/office/drawing/2014/main" id="{E412314B-2BA4-40AA-9B15-9177851B9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8806" y="5066629"/>
          <a:ext cx="292100" cy="291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207664</xdr:colOff>
      <xdr:row>11</xdr:row>
      <xdr:rowOff>8283</xdr:rowOff>
    </xdr:from>
    <xdr:to>
      <xdr:col>4</xdr:col>
      <xdr:colOff>493414</xdr:colOff>
      <xdr:row>11</xdr:row>
      <xdr:rowOff>546100</xdr:rowOff>
    </xdr:to>
    <xdr:pic>
      <xdr:nvPicPr>
        <xdr:cNvPr id="6" name="Gráfico 17" descr="Bandeira de corrida com preenchimento sólido">
          <a:extLst>
            <a:ext uri="{FF2B5EF4-FFF2-40B4-BE49-F238E27FC236}">
              <a16:creationId xmlns:a16="http://schemas.microsoft.com/office/drawing/2014/main" id="{2B3CA544-DB68-4ECE-9CD8-5A2094225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3364" y="2230783"/>
          <a:ext cx="285750" cy="5378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197006</xdr:colOff>
      <xdr:row>31</xdr:row>
      <xdr:rowOff>56479</xdr:rowOff>
    </xdr:from>
    <xdr:to>
      <xdr:col>4</xdr:col>
      <xdr:colOff>489106</xdr:colOff>
      <xdr:row>32</xdr:row>
      <xdr:rowOff>6350</xdr:rowOff>
    </xdr:to>
    <xdr:pic>
      <xdr:nvPicPr>
        <xdr:cNvPr id="23" name="Gráfico 17" descr="Bandeira de corrida com preenchimento sólido">
          <a:extLst>
            <a:ext uri="{FF2B5EF4-FFF2-40B4-BE49-F238E27FC236}">
              <a16:creationId xmlns:a16="http://schemas.microsoft.com/office/drawing/2014/main" id="{520551EB-FF82-421C-A88C-2C7A81D2C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2706" y="9251279"/>
          <a:ext cx="292100" cy="3562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207664</xdr:colOff>
      <xdr:row>10</xdr:row>
      <xdr:rowOff>141633</xdr:rowOff>
    </xdr:from>
    <xdr:to>
      <xdr:col>4</xdr:col>
      <xdr:colOff>493414</xdr:colOff>
      <xdr:row>12</xdr:row>
      <xdr:rowOff>59083</xdr:rowOff>
    </xdr:to>
    <xdr:pic>
      <xdr:nvPicPr>
        <xdr:cNvPr id="4" name="Gráfico 17" descr="Bandeira de corrida com preenchimento sólido">
          <a:extLst>
            <a:ext uri="{FF2B5EF4-FFF2-40B4-BE49-F238E27FC236}">
              <a16:creationId xmlns:a16="http://schemas.microsoft.com/office/drawing/2014/main" id="{A7E0F596-C1EF-4B11-B657-0AE83FAF4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9664" y="2110133"/>
          <a:ext cx="2857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25</xdr:row>
      <xdr:rowOff>158750</xdr:rowOff>
    </xdr:from>
    <xdr:to>
      <xdr:col>4</xdr:col>
      <xdr:colOff>457200</xdr:colOff>
      <xdr:row>27</xdr:row>
      <xdr:rowOff>76200</xdr:rowOff>
    </xdr:to>
    <xdr:pic>
      <xdr:nvPicPr>
        <xdr:cNvPr id="18" name="Gráfico 17" descr="Bandeira de corrida com preenchimento sólido">
          <a:extLst>
            <a:ext uri="{FF2B5EF4-FFF2-40B4-BE49-F238E27FC236}">
              <a16:creationId xmlns:a16="http://schemas.microsoft.com/office/drawing/2014/main" id="{DEF8E0CC-83CC-480C-B1A0-89F130C80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450" y="4889500"/>
          <a:ext cx="2857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214014</xdr:colOff>
      <xdr:row>10</xdr:row>
      <xdr:rowOff>135283</xdr:rowOff>
    </xdr:from>
    <xdr:to>
      <xdr:col>4</xdr:col>
      <xdr:colOff>499764</xdr:colOff>
      <xdr:row>12</xdr:row>
      <xdr:rowOff>52733</xdr:rowOff>
    </xdr:to>
    <xdr:pic>
      <xdr:nvPicPr>
        <xdr:cNvPr id="4" name="Gráfico 17" descr="Bandeira de corrida com preenchimento sólido">
          <a:extLst>
            <a:ext uri="{FF2B5EF4-FFF2-40B4-BE49-F238E27FC236}">
              <a16:creationId xmlns:a16="http://schemas.microsoft.com/office/drawing/2014/main" id="{2259C960-A5EC-4DCF-BC99-6BE9F9C15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414" y="2103783"/>
          <a:ext cx="2857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146050</xdr:colOff>
      <xdr:row>24</xdr:row>
      <xdr:rowOff>133350</xdr:rowOff>
    </xdr:from>
    <xdr:to>
      <xdr:col>4</xdr:col>
      <xdr:colOff>431800</xdr:colOff>
      <xdr:row>26</xdr:row>
      <xdr:rowOff>50800</xdr:rowOff>
    </xdr:to>
    <xdr:pic>
      <xdr:nvPicPr>
        <xdr:cNvPr id="17" name="Gráfico 17" descr="Bandeira de corrida com preenchimento sólido">
          <a:extLst>
            <a:ext uri="{FF2B5EF4-FFF2-40B4-BE49-F238E27FC236}">
              <a16:creationId xmlns:a16="http://schemas.microsoft.com/office/drawing/2014/main" id="{6BAAC7C7-97C5-4DFD-8F36-3420BB407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4450" y="4679950"/>
          <a:ext cx="2857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42CB4-DFEC-4025-B2B7-931F4A44F289}">
  <dimension ref="A1:I60"/>
  <sheetViews>
    <sheetView workbookViewId="0">
      <selection activeCell="L10" sqref="L10"/>
    </sheetView>
  </sheetViews>
  <sheetFormatPr defaultRowHeight="14.5" x14ac:dyDescent="0.35"/>
  <cols>
    <col min="4" max="4" width="47.6328125" customWidth="1"/>
    <col min="9" max="9" width="11.81640625" customWidth="1"/>
  </cols>
  <sheetData>
    <row r="1" spans="1:9" ht="18" x14ac:dyDescent="0.35">
      <c r="A1" s="74" t="s">
        <v>0</v>
      </c>
      <c r="B1" s="74"/>
      <c r="C1" s="74"/>
      <c r="D1" s="74"/>
      <c r="E1" s="74"/>
      <c r="F1" s="74"/>
      <c r="G1" s="74"/>
      <c r="H1" s="74"/>
      <c r="I1" s="74"/>
    </row>
    <row r="2" spans="1:9" ht="18" x14ac:dyDescent="0.35">
      <c r="A2" s="74" t="s">
        <v>56</v>
      </c>
      <c r="B2" s="74"/>
      <c r="C2" s="74"/>
      <c r="D2" s="74"/>
      <c r="E2" s="74"/>
      <c r="F2" s="74"/>
      <c r="G2" s="74"/>
      <c r="H2" s="74"/>
      <c r="I2" s="74"/>
    </row>
    <row r="3" spans="1:9" ht="15.5" x14ac:dyDescent="0.35">
      <c r="A3" s="73"/>
      <c r="B3" s="73"/>
      <c r="C3" s="73"/>
      <c r="D3" s="73"/>
      <c r="E3" s="73"/>
      <c r="F3" s="73"/>
      <c r="G3" s="73"/>
      <c r="H3" s="73"/>
      <c r="I3" s="73"/>
    </row>
    <row r="4" spans="1:9" ht="15.5" x14ac:dyDescent="0.35">
      <c r="A4" s="73" t="s">
        <v>2</v>
      </c>
      <c r="B4" s="73"/>
      <c r="C4" s="73"/>
      <c r="D4" s="73"/>
      <c r="E4" s="73"/>
      <c r="F4" s="73"/>
      <c r="G4" s="73"/>
      <c r="H4" s="73"/>
      <c r="I4" s="73"/>
    </row>
    <row r="5" spans="1:9" ht="15.5" x14ac:dyDescent="0.35">
      <c r="A5" s="63"/>
      <c r="B5" s="63"/>
      <c r="C5" s="63"/>
      <c r="D5" s="63"/>
      <c r="E5" s="63"/>
      <c r="F5" s="63"/>
      <c r="G5" s="63"/>
      <c r="H5" s="63"/>
      <c r="I5" s="63"/>
    </row>
    <row r="6" spans="1:9" x14ac:dyDescent="0.35">
      <c r="A6" s="42" t="s">
        <v>3</v>
      </c>
      <c r="B6" s="42"/>
      <c r="C6" s="42"/>
      <c r="D6" s="79" t="s">
        <v>57</v>
      </c>
      <c r="E6" s="47" t="s">
        <v>4</v>
      </c>
      <c r="F6" s="75"/>
      <c r="G6" s="75"/>
      <c r="H6" s="75"/>
      <c r="I6" s="75"/>
    </row>
    <row r="7" spans="1:9" x14ac:dyDescent="0.35">
      <c r="A7" s="42" t="s">
        <v>5</v>
      </c>
      <c r="B7" s="42"/>
      <c r="C7" s="42"/>
      <c r="D7" s="45"/>
      <c r="E7" s="44" t="s">
        <v>6</v>
      </c>
      <c r="F7" s="72">
        <v>0.45833333333333331</v>
      </c>
      <c r="G7" s="72"/>
      <c r="H7" s="72"/>
      <c r="I7" s="72"/>
    </row>
    <row r="8" spans="1:9" x14ac:dyDescent="0.35">
      <c r="A8" s="42" t="s">
        <v>7</v>
      </c>
      <c r="B8" s="42"/>
      <c r="C8" s="42"/>
      <c r="D8" s="45"/>
      <c r="E8" s="44" t="s">
        <v>6</v>
      </c>
      <c r="F8" s="43">
        <v>0.57116228070175434</v>
      </c>
      <c r="G8" s="43">
        <v>0.56552083333333336</v>
      </c>
      <c r="H8" s="43">
        <v>0.56041666666666667</v>
      </c>
      <c r="I8" s="43">
        <v>0.55577651515151516</v>
      </c>
    </row>
    <row r="9" spans="1:9" x14ac:dyDescent="0.35">
      <c r="A9" s="42" t="s">
        <v>8</v>
      </c>
      <c r="B9" s="42"/>
      <c r="C9" s="42"/>
      <c r="D9" s="46">
        <v>102.9</v>
      </c>
      <c r="E9" s="44" t="s">
        <v>9</v>
      </c>
      <c r="F9" s="48">
        <v>38</v>
      </c>
      <c r="G9" s="48">
        <v>40</v>
      </c>
      <c r="H9" s="48">
        <v>42</v>
      </c>
      <c r="I9" s="48">
        <v>44</v>
      </c>
    </row>
    <row r="10" spans="1:9" x14ac:dyDescent="0.35">
      <c r="A10" s="50" t="s">
        <v>10</v>
      </c>
      <c r="B10" s="71" t="s">
        <v>10</v>
      </c>
      <c r="C10" s="71" t="s">
        <v>10</v>
      </c>
      <c r="D10" s="76" t="s">
        <v>11</v>
      </c>
      <c r="E10" s="77"/>
      <c r="F10" s="78" t="s">
        <v>12</v>
      </c>
      <c r="G10" s="78"/>
      <c r="H10" s="78"/>
      <c r="I10" s="78"/>
    </row>
    <row r="11" spans="1:9" x14ac:dyDescent="0.35">
      <c r="A11" s="51" t="s">
        <v>13</v>
      </c>
      <c r="B11" s="71" t="s">
        <v>14</v>
      </c>
      <c r="C11" s="71" t="s">
        <v>15</v>
      </c>
      <c r="D11" s="76"/>
      <c r="E11" s="77"/>
      <c r="F11" s="78"/>
      <c r="G11" s="78"/>
      <c r="H11" s="78"/>
      <c r="I11" s="78"/>
    </row>
    <row r="12" spans="1:9" x14ac:dyDescent="0.35">
      <c r="A12" s="64">
        <v>0</v>
      </c>
      <c r="B12" s="65">
        <v>102.9</v>
      </c>
      <c r="C12" s="65">
        <v>0</v>
      </c>
      <c r="D12" s="66" t="s">
        <v>58</v>
      </c>
      <c r="E12" s="67"/>
      <c r="F12" s="68">
        <v>0.45833333333333331</v>
      </c>
      <c r="G12" s="68">
        <v>0.45833333333333331</v>
      </c>
      <c r="H12" s="68">
        <v>0.45833333333333331</v>
      </c>
      <c r="I12" s="68">
        <v>0.45833333333333331</v>
      </c>
    </row>
    <row r="13" spans="1:9" x14ac:dyDescent="0.35">
      <c r="A13" s="61">
        <v>0.7</v>
      </c>
      <c r="B13" s="61">
        <v>102.2</v>
      </c>
      <c r="C13" s="61">
        <v>0.7</v>
      </c>
      <c r="D13" s="49" t="s">
        <v>59</v>
      </c>
      <c r="E13" s="59"/>
      <c r="F13" s="53">
        <v>0.45910087719298243</v>
      </c>
      <c r="G13" s="53">
        <v>0.45906249999999998</v>
      </c>
      <c r="H13" s="53">
        <v>0.45902777777777776</v>
      </c>
      <c r="I13" s="53">
        <v>0.45899621212121211</v>
      </c>
    </row>
    <row r="14" spans="1:9" x14ac:dyDescent="0.35">
      <c r="A14" s="61">
        <v>5</v>
      </c>
      <c r="B14" s="61">
        <v>97.9</v>
      </c>
      <c r="C14" s="61">
        <v>4.3</v>
      </c>
      <c r="D14" s="49" t="s">
        <v>60</v>
      </c>
      <c r="E14" s="59"/>
      <c r="F14" s="53">
        <v>0.46381578947368418</v>
      </c>
      <c r="G14" s="53">
        <v>0.46354166666666663</v>
      </c>
      <c r="H14" s="53">
        <v>0.46329365079365076</v>
      </c>
      <c r="I14" s="53">
        <v>0.46306818181818182</v>
      </c>
    </row>
    <row r="15" spans="1:9" x14ac:dyDescent="0.35">
      <c r="A15" s="61">
        <v>6.2</v>
      </c>
      <c r="B15" s="61">
        <v>96.7</v>
      </c>
      <c r="C15" s="61">
        <v>1.2000000000000002</v>
      </c>
      <c r="D15" s="49" t="s">
        <v>61</v>
      </c>
      <c r="E15" s="59"/>
      <c r="F15" s="53">
        <v>0.4651315789473684</v>
      </c>
      <c r="G15" s="53">
        <v>0.46479166666666666</v>
      </c>
      <c r="H15" s="53">
        <v>0.46448412698412694</v>
      </c>
      <c r="I15" s="53">
        <v>0.46420454545454543</v>
      </c>
    </row>
    <row r="16" spans="1:9" x14ac:dyDescent="0.35">
      <c r="A16" s="61">
        <v>0</v>
      </c>
      <c r="B16" s="61">
        <v>102.9</v>
      </c>
      <c r="C16" s="61">
        <v>-6.2</v>
      </c>
      <c r="D16" s="49" t="s">
        <v>62</v>
      </c>
      <c r="E16" s="59"/>
      <c r="F16" s="53">
        <v>0.45833333333333331</v>
      </c>
      <c r="G16" s="53">
        <v>0.45833333333333331</v>
      </c>
      <c r="H16" s="53">
        <v>0.45833333333333331</v>
      </c>
      <c r="I16" s="53">
        <v>0.45833333333333331</v>
      </c>
    </row>
    <row r="17" spans="1:9" x14ac:dyDescent="0.35">
      <c r="A17" s="61">
        <v>0.7</v>
      </c>
      <c r="B17" s="61">
        <v>102.2</v>
      </c>
      <c r="C17" s="61">
        <v>0.7</v>
      </c>
      <c r="D17" s="49" t="s">
        <v>63</v>
      </c>
      <c r="E17" s="59"/>
      <c r="F17" s="53">
        <v>0.45910087719298243</v>
      </c>
      <c r="G17" s="53">
        <v>0.45906249999999998</v>
      </c>
      <c r="H17" s="53">
        <v>0.45902777777777776</v>
      </c>
      <c r="I17" s="53">
        <v>0.45899621212121211</v>
      </c>
    </row>
    <row r="18" spans="1:9" x14ac:dyDescent="0.35">
      <c r="A18" s="61">
        <v>0.9</v>
      </c>
      <c r="B18" s="61">
        <v>102</v>
      </c>
      <c r="C18" s="61">
        <v>0.20000000000000007</v>
      </c>
      <c r="D18" s="49" t="s">
        <v>63</v>
      </c>
      <c r="E18" s="59"/>
      <c r="F18" s="53">
        <v>0.45932017543859649</v>
      </c>
      <c r="G18" s="53">
        <v>0.45927083333333329</v>
      </c>
      <c r="H18" s="53">
        <v>0.45922619047619045</v>
      </c>
      <c r="I18" s="53">
        <v>0.45918560606060604</v>
      </c>
    </row>
    <row r="19" spans="1:9" x14ac:dyDescent="0.35">
      <c r="A19" s="61">
        <v>1.5</v>
      </c>
      <c r="B19" s="61">
        <v>101.4</v>
      </c>
      <c r="C19" s="61">
        <v>0.6</v>
      </c>
      <c r="D19" s="49" t="s">
        <v>64</v>
      </c>
      <c r="E19" s="59"/>
      <c r="F19" s="53">
        <v>0.45997807017543857</v>
      </c>
      <c r="G19" s="53">
        <v>0.45989583333333334</v>
      </c>
      <c r="H19" s="53">
        <v>0.45982142857142855</v>
      </c>
      <c r="I19" s="53">
        <v>0.45975378787878785</v>
      </c>
    </row>
    <row r="20" spans="1:9" x14ac:dyDescent="0.35">
      <c r="A20" s="61">
        <v>7</v>
      </c>
      <c r="B20" s="61">
        <v>95.9</v>
      </c>
      <c r="C20" s="61">
        <v>5.5</v>
      </c>
      <c r="D20" s="49" t="s">
        <v>65</v>
      </c>
      <c r="E20" s="59"/>
      <c r="F20" s="53">
        <v>0.46600877192982454</v>
      </c>
      <c r="G20" s="53">
        <v>0.46562499999999996</v>
      </c>
      <c r="H20" s="53">
        <v>0.46527777777777773</v>
      </c>
      <c r="I20" s="53">
        <v>0.46496212121212122</v>
      </c>
    </row>
    <row r="21" spans="1:9" x14ac:dyDescent="0.35">
      <c r="A21" s="61">
        <v>9</v>
      </c>
      <c r="B21" s="61">
        <v>93.9</v>
      </c>
      <c r="C21" s="61">
        <v>2</v>
      </c>
      <c r="D21" s="49" t="s">
        <v>66</v>
      </c>
      <c r="E21" s="59"/>
      <c r="F21" s="53">
        <v>0.4682017543859649</v>
      </c>
      <c r="G21" s="53">
        <v>0.46770833333333334</v>
      </c>
      <c r="H21" s="53">
        <v>0.46726190476190477</v>
      </c>
      <c r="I21" s="53">
        <v>0.46685606060606061</v>
      </c>
    </row>
    <row r="22" spans="1:9" x14ac:dyDescent="0.35">
      <c r="A22" s="61">
        <v>10</v>
      </c>
      <c r="B22" s="61">
        <v>92.9</v>
      </c>
      <c r="C22" s="61">
        <v>1</v>
      </c>
      <c r="D22" s="49" t="s">
        <v>67</v>
      </c>
      <c r="E22" s="59"/>
      <c r="F22" s="53">
        <v>0.46929824561403505</v>
      </c>
      <c r="G22" s="53">
        <v>0.46875</v>
      </c>
      <c r="H22" s="53">
        <v>0.46825396825396826</v>
      </c>
      <c r="I22" s="53">
        <v>0.46780303030303028</v>
      </c>
    </row>
    <row r="23" spans="1:9" x14ac:dyDescent="0.35">
      <c r="A23" s="61">
        <v>13</v>
      </c>
      <c r="B23" s="61">
        <v>89.9</v>
      </c>
      <c r="C23" s="61">
        <v>3</v>
      </c>
      <c r="D23" s="49" t="s">
        <v>68</v>
      </c>
      <c r="E23" s="60"/>
      <c r="F23" s="53">
        <v>0.47258771929824561</v>
      </c>
      <c r="G23" s="53">
        <v>0.47187499999999999</v>
      </c>
      <c r="H23" s="53">
        <v>0.47123015873015872</v>
      </c>
      <c r="I23" s="53">
        <v>0.47064393939393939</v>
      </c>
    </row>
    <row r="24" spans="1:9" x14ac:dyDescent="0.35">
      <c r="A24" s="61">
        <v>15</v>
      </c>
      <c r="B24" s="61">
        <v>87.9</v>
      </c>
      <c r="C24" s="61">
        <v>2</v>
      </c>
      <c r="D24" s="49" t="s">
        <v>69</v>
      </c>
      <c r="E24" s="59"/>
      <c r="F24" s="53">
        <v>0.47478070175438597</v>
      </c>
      <c r="G24" s="53">
        <v>0.47395833333333331</v>
      </c>
      <c r="H24" s="53">
        <v>0.4732142857142857</v>
      </c>
      <c r="I24" s="53">
        <v>0.47253787878787878</v>
      </c>
    </row>
    <row r="25" spans="1:9" x14ac:dyDescent="0.35">
      <c r="A25" s="61">
        <v>16.5</v>
      </c>
      <c r="B25" s="61">
        <v>86.4</v>
      </c>
      <c r="C25" s="61">
        <v>1.5</v>
      </c>
      <c r="D25" s="49" t="s">
        <v>70</v>
      </c>
      <c r="E25" s="59"/>
      <c r="F25" s="53">
        <v>0.47642543859649122</v>
      </c>
      <c r="G25" s="53">
        <v>0.47552083333333334</v>
      </c>
      <c r="H25" s="53">
        <v>0.47470238095238093</v>
      </c>
      <c r="I25" s="53">
        <v>0.47395833333333331</v>
      </c>
    </row>
    <row r="26" spans="1:9" x14ac:dyDescent="0.35">
      <c r="A26" s="61">
        <v>16.600000000000001</v>
      </c>
      <c r="B26" s="61">
        <v>86.300000000000011</v>
      </c>
      <c r="C26" s="61">
        <v>0.10000000000000142</v>
      </c>
      <c r="D26" s="54" t="s">
        <v>71</v>
      </c>
      <c r="E26" s="59"/>
      <c r="F26" s="53">
        <v>0.4765350877192982</v>
      </c>
      <c r="G26" s="53">
        <v>0.47562499999999996</v>
      </c>
      <c r="H26" s="53">
        <v>0.47480158730158728</v>
      </c>
      <c r="I26" s="53">
        <v>0.47405303030303031</v>
      </c>
    </row>
    <row r="27" spans="1:9" x14ac:dyDescent="0.35">
      <c r="A27" s="61">
        <v>18</v>
      </c>
      <c r="B27" s="61">
        <v>84.9</v>
      </c>
      <c r="C27" s="61">
        <v>1.3999999999999986</v>
      </c>
      <c r="D27" s="54" t="s">
        <v>72</v>
      </c>
      <c r="E27" s="59"/>
      <c r="F27" s="53">
        <v>0.47807017543859648</v>
      </c>
      <c r="G27" s="53">
        <v>0.4770833333333333</v>
      </c>
      <c r="H27" s="53">
        <v>0.47619047619047616</v>
      </c>
      <c r="I27" s="53">
        <v>0.47537878787878785</v>
      </c>
    </row>
    <row r="28" spans="1:9" x14ac:dyDescent="0.35">
      <c r="A28" s="61">
        <v>18.100000000000001</v>
      </c>
      <c r="B28" s="61">
        <v>84.800000000000011</v>
      </c>
      <c r="C28" s="61">
        <v>0.10000000000000142</v>
      </c>
      <c r="D28" s="49" t="s">
        <v>73</v>
      </c>
      <c r="E28" s="59"/>
      <c r="F28" s="53">
        <v>0.47817982456140351</v>
      </c>
      <c r="G28" s="53">
        <v>0.47718749999999999</v>
      </c>
      <c r="H28" s="53">
        <v>0.47628968253968251</v>
      </c>
      <c r="I28" s="53">
        <v>0.47547348484848484</v>
      </c>
    </row>
    <row r="29" spans="1:9" x14ac:dyDescent="0.35">
      <c r="A29" s="61">
        <v>20</v>
      </c>
      <c r="B29" s="61">
        <v>82.9</v>
      </c>
      <c r="C29" s="61">
        <v>1.8999999999999986</v>
      </c>
      <c r="D29" s="49" t="s">
        <v>74</v>
      </c>
      <c r="E29" s="59"/>
      <c r="F29" s="53">
        <v>0.48026315789473684</v>
      </c>
      <c r="G29" s="53">
        <v>0.47916666666666663</v>
      </c>
      <c r="H29" s="53">
        <v>0.47817460317460314</v>
      </c>
      <c r="I29" s="53">
        <v>0.47727272727272724</v>
      </c>
    </row>
    <row r="30" spans="1:9" x14ac:dyDescent="0.35">
      <c r="A30" s="61">
        <v>21.5</v>
      </c>
      <c r="B30" s="61">
        <v>81.400000000000006</v>
      </c>
      <c r="C30" s="61">
        <v>1.5</v>
      </c>
      <c r="D30" s="49" t="s">
        <v>75</v>
      </c>
      <c r="E30" s="59"/>
      <c r="F30" s="53">
        <v>0.48190789473684209</v>
      </c>
      <c r="G30" s="53">
        <v>0.48072916666666665</v>
      </c>
      <c r="H30" s="53">
        <v>0.47966269841269837</v>
      </c>
      <c r="I30" s="53">
        <v>0.47869318181818182</v>
      </c>
    </row>
    <row r="31" spans="1:9" x14ac:dyDescent="0.35">
      <c r="A31" s="61">
        <v>21.8</v>
      </c>
      <c r="B31" s="61">
        <v>81.100000000000009</v>
      </c>
      <c r="C31" s="61">
        <v>0.30000000000000071</v>
      </c>
      <c r="D31" s="55" t="s">
        <v>76</v>
      </c>
      <c r="E31" s="59"/>
      <c r="F31" s="53">
        <v>0.48223684210526313</v>
      </c>
      <c r="G31" s="53">
        <v>0.48104166666666665</v>
      </c>
      <c r="H31" s="53">
        <v>0.47996031746031742</v>
      </c>
      <c r="I31" s="53">
        <v>0.4789772727272727</v>
      </c>
    </row>
    <row r="32" spans="1:9" x14ac:dyDescent="0.35">
      <c r="A32" s="61">
        <v>23</v>
      </c>
      <c r="B32" s="61">
        <v>79.900000000000006</v>
      </c>
      <c r="C32" s="61">
        <v>1.1999999999999993</v>
      </c>
      <c r="D32" s="49" t="s">
        <v>77</v>
      </c>
      <c r="E32" s="59"/>
      <c r="F32" s="53">
        <v>0.48355263157894735</v>
      </c>
      <c r="G32" s="53">
        <v>0.48229166666666667</v>
      </c>
      <c r="H32" s="53">
        <v>0.48115079365079361</v>
      </c>
      <c r="I32" s="53">
        <v>0.48011363636363635</v>
      </c>
    </row>
    <row r="33" spans="1:9" x14ac:dyDescent="0.35">
      <c r="A33" s="61">
        <v>30</v>
      </c>
      <c r="B33" s="61">
        <v>72.900000000000006</v>
      </c>
      <c r="C33" s="61">
        <v>7</v>
      </c>
      <c r="D33" s="49" t="s">
        <v>78</v>
      </c>
      <c r="E33" s="59"/>
      <c r="F33" s="53">
        <v>0.49122807017543857</v>
      </c>
      <c r="G33" s="53">
        <v>0.48958333333333331</v>
      </c>
      <c r="H33" s="53">
        <v>0.48809523809523808</v>
      </c>
      <c r="I33" s="53">
        <v>0.4867424242424242</v>
      </c>
    </row>
    <row r="34" spans="1:9" x14ac:dyDescent="0.35">
      <c r="A34" s="61">
        <v>30.5</v>
      </c>
      <c r="B34" s="61">
        <v>72.400000000000006</v>
      </c>
      <c r="C34" s="61">
        <v>0.5</v>
      </c>
      <c r="D34" s="49" t="s">
        <v>79</v>
      </c>
      <c r="E34" s="59"/>
      <c r="F34" s="53">
        <v>0.49177631578947367</v>
      </c>
      <c r="G34" s="53">
        <v>0.49010416666666667</v>
      </c>
      <c r="H34" s="53">
        <v>0.48859126984126983</v>
      </c>
      <c r="I34" s="53">
        <v>0.48721590909090906</v>
      </c>
    </row>
    <row r="35" spans="1:9" x14ac:dyDescent="0.35">
      <c r="A35" s="61">
        <v>32</v>
      </c>
      <c r="B35" s="61">
        <v>70.900000000000006</v>
      </c>
      <c r="C35" s="61">
        <v>1.5</v>
      </c>
      <c r="D35" s="49" t="s">
        <v>80</v>
      </c>
      <c r="E35" s="59"/>
      <c r="F35" s="53">
        <v>0.49342105263157893</v>
      </c>
      <c r="G35" s="53">
        <v>0.49166666666666664</v>
      </c>
      <c r="H35" s="53">
        <v>0.49007936507936506</v>
      </c>
      <c r="I35" s="53">
        <v>0.48863636363636359</v>
      </c>
    </row>
    <row r="36" spans="1:9" x14ac:dyDescent="0.35">
      <c r="A36" s="61">
        <v>43.5</v>
      </c>
      <c r="B36" s="61">
        <v>59.400000000000006</v>
      </c>
      <c r="C36" s="61">
        <v>11.5</v>
      </c>
      <c r="D36" s="49" t="s">
        <v>81</v>
      </c>
      <c r="E36" s="59"/>
      <c r="F36" s="53">
        <v>0.50603070175438591</v>
      </c>
      <c r="G36" s="53">
        <v>0.50364583333333335</v>
      </c>
      <c r="H36" s="53">
        <v>0.50148809523809523</v>
      </c>
      <c r="I36" s="53">
        <v>0.49952651515151514</v>
      </c>
    </row>
    <row r="37" spans="1:9" x14ac:dyDescent="0.35">
      <c r="A37" s="61">
        <v>43.6</v>
      </c>
      <c r="B37" s="61">
        <v>59.300000000000004</v>
      </c>
      <c r="C37" s="61">
        <v>0.10000000000000142</v>
      </c>
      <c r="D37" s="55" t="s">
        <v>82</v>
      </c>
      <c r="E37" s="59"/>
      <c r="F37" s="53">
        <v>0.506140350877193</v>
      </c>
      <c r="G37" s="53">
        <v>0.50375000000000003</v>
      </c>
      <c r="H37" s="53">
        <v>0.50158730158730158</v>
      </c>
      <c r="I37" s="53">
        <v>0.49962121212121213</v>
      </c>
    </row>
    <row r="38" spans="1:9" x14ac:dyDescent="0.35">
      <c r="A38" s="61">
        <v>44</v>
      </c>
      <c r="B38" s="61">
        <v>58.900000000000006</v>
      </c>
      <c r="C38" s="61">
        <v>0.39999999999999858</v>
      </c>
      <c r="D38" s="49" t="s">
        <v>83</v>
      </c>
      <c r="E38" s="59"/>
      <c r="F38" s="53">
        <v>0.50657894736842102</v>
      </c>
      <c r="G38" s="53">
        <v>0.50416666666666665</v>
      </c>
      <c r="H38" s="53">
        <v>0.50198412698412698</v>
      </c>
      <c r="I38" s="53">
        <v>0.5</v>
      </c>
    </row>
    <row r="39" spans="1:9" x14ac:dyDescent="0.35">
      <c r="A39" s="61">
        <v>44.3</v>
      </c>
      <c r="B39" s="61">
        <v>58.600000000000009</v>
      </c>
      <c r="C39" s="61">
        <v>0.29999999999999716</v>
      </c>
      <c r="D39" s="56" t="s">
        <v>84</v>
      </c>
      <c r="E39" s="59"/>
      <c r="F39" s="53">
        <v>0.50690789473684206</v>
      </c>
      <c r="G39" s="53">
        <v>0.50447916666666659</v>
      </c>
      <c r="H39" s="53">
        <v>0.50228174603174602</v>
      </c>
      <c r="I39" s="53">
        <v>0.50028409090909087</v>
      </c>
    </row>
    <row r="40" spans="1:9" x14ac:dyDescent="0.35">
      <c r="A40" s="61">
        <v>44.5</v>
      </c>
      <c r="B40" s="61">
        <v>58.400000000000006</v>
      </c>
      <c r="C40" s="61">
        <v>0.20000000000000284</v>
      </c>
      <c r="D40" s="55" t="s">
        <v>85</v>
      </c>
      <c r="E40" s="59"/>
      <c r="F40" s="53">
        <v>0.50712719298245612</v>
      </c>
      <c r="G40" s="53">
        <v>0.50468749999999996</v>
      </c>
      <c r="H40" s="53">
        <v>0.50248015873015872</v>
      </c>
      <c r="I40" s="53">
        <v>0.50047348484848486</v>
      </c>
    </row>
    <row r="41" spans="1:9" x14ac:dyDescent="0.35">
      <c r="A41" s="61">
        <v>44.8</v>
      </c>
      <c r="B41" s="61">
        <v>58.100000000000009</v>
      </c>
      <c r="C41" s="61">
        <v>0.29999999999999716</v>
      </c>
      <c r="D41" s="49" t="s">
        <v>86</v>
      </c>
      <c r="E41" s="59"/>
      <c r="F41" s="53">
        <v>0.50745614035087716</v>
      </c>
      <c r="G41" s="53">
        <v>0.505</v>
      </c>
      <c r="H41" s="53">
        <v>0.50277777777777777</v>
      </c>
      <c r="I41" s="53">
        <v>0.50075757575757573</v>
      </c>
    </row>
    <row r="42" spans="1:9" x14ac:dyDescent="0.35">
      <c r="A42" s="61">
        <v>61</v>
      </c>
      <c r="B42" s="61">
        <v>41.900000000000006</v>
      </c>
      <c r="C42" s="61">
        <v>16.200000000000003</v>
      </c>
      <c r="D42" s="49" t="s">
        <v>87</v>
      </c>
      <c r="E42" s="59"/>
      <c r="F42" s="53">
        <v>0.52521929824561397</v>
      </c>
      <c r="G42" s="53">
        <v>0.52187499999999998</v>
      </c>
      <c r="H42" s="53">
        <v>0.51884920634920628</v>
      </c>
      <c r="I42" s="53">
        <v>0.51609848484848486</v>
      </c>
    </row>
    <row r="43" spans="1:9" x14ac:dyDescent="0.35">
      <c r="A43" s="61">
        <v>61.5</v>
      </c>
      <c r="B43" s="61">
        <v>41.400000000000006</v>
      </c>
      <c r="C43" s="61">
        <v>0.5</v>
      </c>
      <c r="D43" s="49" t="s">
        <v>88</v>
      </c>
      <c r="E43" s="60"/>
      <c r="F43" s="53">
        <v>0.52576754385964908</v>
      </c>
      <c r="G43" s="53">
        <v>0.52239583333333328</v>
      </c>
      <c r="H43" s="53">
        <v>0.51934523809523803</v>
      </c>
      <c r="I43" s="53">
        <v>0.51657196969696972</v>
      </c>
    </row>
    <row r="44" spans="1:9" x14ac:dyDescent="0.35">
      <c r="A44" s="61">
        <v>61.6</v>
      </c>
      <c r="B44" s="61">
        <v>41.300000000000004</v>
      </c>
      <c r="C44" s="61">
        <v>0.10000000000000142</v>
      </c>
      <c r="D44" s="55" t="s">
        <v>89</v>
      </c>
      <c r="E44" s="59"/>
      <c r="F44" s="53">
        <v>0.52587719298245617</v>
      </c>
      <c r="G44" s="53">
        <v>0.52249999999999996</v>
      </c>
      <c r="H44" s="53">
        <v>0.51944444444444438</v>
      </c>
      <c r="I44" s="53">
        <v>0.51666666666666661</v>
      </c>
    </row>
    <row r="45" spans="1:9" x14ac:dyDescent="0.35">
      <c r="A45" s="61">
        <v>62</v>
      </c>
      <c r="B45" s="61">
        <v>40.900000000000006</v>
      </c>
      <c r="C45" s="61">
        <v>0.39999999999999858</v>
      </c>
      <c r="D45" s="49" t="s">
        <v>90</v>
      </c>
      <c r="E45" s="59"/>
      <c r="F45" s="53">
        <v>0.52631578947368418</v>
      </c>
      <c r="G45" s="53">
        <v>0.5229166666666667</v>
      </c>
      <c r="H45" s="53">
        <v>0.51984126984126977</v>
      </c>
      <c r="I45" s="53">
        <v>0.51704545454545459</v>
      </c>
    </row>
    <row r="46" spans="1:9" x14ac:dyDescent="0.35">
      <c r="A46" s="61">
        <v>62.5</v>
      </c>
      <c r="B46" s="61">
        <v>40.400000000000006</v>
      </c>
      <c r="C46" s="61">
        <v>0.5</v>
      </c>
      <c r="D46" s="49" t="s">
        <v>91</v>
      </c>
      <c r="E46" s="59"/>
      <c r="F46" s="53">
        <v>0.52686403508771928</v>
      </c>
      <c r="G46" s="53">
        <v>0.5234375</v>
      </c>
      <c r="H46" s="53">
        <v>0.52033730158730152</v>
      </c>
      <c r="I46" s="53">
        <v>0.51751893939393934</v>
      </c>
    </row>
    <row r="47" spans="1:9" x14ac:dyDescent="0.35">
      <c r="A47" s="61">
        <v>66</v>
      </c>
      <c r="B47" s="61">
        <v>36.900000000000006</v>
      </c>
      <c r="C47" s="61">
        <v>3.5</v>
      </c>
      <c r="D47" s="49" t="s">
        <v>92</v>
      </c>
      <c r="E47" s="59"/>
      <c r="F47" s="53">
        <v>0.5307017543859649</v>
      </c>
      <c r="G47" s="53">
        <v>0.52708333333333335</v>
      </c>
      <c r="H47" s="53">
        <v>0.52380952380952384</v>
      </c>
      <c r="I47" s="53">
        <v>0.52083333333333326</v>
      </c>
    </row>
    <row r="48" spans="1:9" x14ac:dyDescent="0.35">
      <c r="A48" s="61">
        <v>69</v>
      </c>
      <c r="B48" s="61">
        <v>33.900000000000006</v>
      </c>
      <c r="C48" s="61">
        <v>3</v>
      </c>
      <c r="D48" s="57" t="s">
        <v>93</v>
      </c>
      <c r="E48" s="59"/>
      <c r="F48" s="53">
        <v>0.53399122807017541</v>
      </c>
      <c r="G48" s="53">
        <v>0.53020833333333328</v>
      </c>
      <c r="H48" s="53">
        <v>0.5267857142857143</v>
      </c>
      <c r="I48" s="53">
        <v>0.52367424242424243</v>
      </c>
    </row>
    <row r="49" spans="1:9" x14ac:dyDescent="0.35">
      <c r="A49" s="61">
        <v>70.2</v>
      </c>
      <c r="B49" s="61">
        <v>32.700000000000003</v>
      </c>
      <c r="C49" s="61">
        <v>1.2000000000000028</v>
      </c>
      <c r="D49" s="49" t="s">
        <v>94</v>
      </c>
      <c r="E49" s="59"/>
      <c r="F49" s="53">
        <v>0.53530701754385968</v>
      </c>
      <c r="G49" s="53">
        <v>0.53145833333333337</v>
      </c>
      <c r="H49" s="53">
        <v>0.52797619047619049</v>
      </c>
      <c r="I49" s="53">
        <v>0.52481060606060603</v>
      </c>
    </row>
    <row r="50" spans="1:9" x14ac:dyDescent="0.35">
      <c r="A50" s="61">
        <v>72</v>
      </c>
      <c r="B50" s="61">
        <v>30.900000000000006</v>
      </c>
      <c r="C50" s="61">
        <v>1.7999999999999972</v>
      </c>
      <c r="D50" s="49" t="s">
        <v>95</v>
      </c>
      <c r="E50" s="59"/>
      <c r="F50" s="53">
        <v>0.53728070175438591</v>
      </c>
      <c r="G50" s="53">
        <v>0.53333333333333333</v>
      </c>
      <c r="H50" s="53">
        <v>0.52976190476190477</v>
      </c>
      <c r="I50" s="53">
        <v>0.52651515151515149</v>
      </c>
    </row>
    <row r="51" spans="1:9" x14ac:dyDescent="0.35">
      <c r="A51" s="61">
        <v>76.5</v>
      </c>
      <c r="B51" s="61">
        <v>26.400000000000006</v>
      </c>
      <c r="C51" s="61">
        <v>4.5</v>
      </c>
      <c r="D51" s="49" t="s">
        <v>96</v>
      </c>
      <c r="E51" s="59"/>
      <c r="F51" s="53">
        <v>0.54221491228070173</v>
      </c>
      <c r="G51" s="53">
        <v>0.53802083333333328</v>
      </c>
      <c r="H51" s="53">
        <v>0.53422619047619047</v>
      </c>
      <c r="I51" s="53">
        <v>0.53077651515151514</v>
      </c>
    </row>
    <row r="52" spans="1:9" x14ac:dyDescent="0.35">
      <c r="A52" s="61">
        <v>87</v>
      </c>
      <c r="B52" s="61">
        <v>15.900000000000006</v>
      </c>
      <c r="C52" s="61">
        <v>10.5</v>
      </c>
      <c r="D52" s="49" t="s">
        <v>97</v>
      </c>
      <c r="E52" s="59"/>
      <c r="F52" s="53">
        <v>0.55372807017543857</v>
      </c>
      <c r="G52" s="53">
        <v>0.54895833333333333</v>
      </c>
      <c r="H52" s="53">
        <v>0.5446428571428571</v>
      </c>
      <c r="I52" s="53">
        <v>0.54071969696969691</v>
      </c>
    </row>
    <row r="53" spans="1:9" x14ac:dyDescent="0.35">
      <c r="A53" s="61">
        <v>88.2</v>
      </c>
      <c r="B53" s="61">
        <v>14.700000000000003</v>
      </c>
      <c r="C53" s="61">
        <v>1.2000000000000028</v>
      </c>
      <c r="D53" s="49" t="s">
        <v>98</v>
      </c>
      <c r="E53" s="59"/>
      <c r="F53" s="53">
        <v>0.55504385964912273</v>
      </c>
      <c r="G53" s="53">
        <v>0.5502083333333333</v>
      </c>
      <c r="H53" s="53">
        <v>0.54583333333333328</v>
      </c>
      <c r="I53" s="53">
        <v>0.54185606060606062</v>
      </c>
    </row>
    <row r="54" spans="1:9" x14ac:dyDescent="0.35">
      <c r="A54" s="61">
        <v>88.5</v>
      </c>
      <c r="B54" s="61">
        <v>14.400000000000006</v>
      </c>
      <c r="C54" s="61">
        <v>0.29999999999999716</v>
      </c>
      <c r="D54" s="49" t="s">
        <v>99</v>
      </c>
      <c r="E54" s="59"/>
      <c r="F54" s="53">
        <v>0.55537280701754388</v>
      </c>
      <c r="G54" s="53">
        <v>0.55052083333333335</v>
      </c>
      <c r="H54" s="53">
        <v>0.54613095238095233</v>
      </c>
      <c r="I54" s="53">
        <v>0.54214015151515149</v>
      </c>
    </row>
    <row r="55" spans="1:9" x14ac:dyDescent="0.35">
      <c r="A55" s="61">
        <v>90</v>
      </c>
      <c r="B55" s="61">
        <v>12.900000000000006</v>
      </c>
      <c r="C55" s="61">
        <v>1.5</v>
      </c>
      <c r="D55" s="49" t="s">
        <v>100</v>
      </c>
      <c r="E55" s="59"/>
      <c r="F55" s="53">
        <v>0.55701754385964908</v>
      </c>
      <c r="G55" s="53">
        <v>0.55208333333333326</v>
      </c>
      <c r="H55" s="53">
        <v>0.54761904761904756</v>
      </c>
      <c r="I55" s="53">
        <v>0.54356060606060608</v>
      </c>
    </row>
    <row r="56" spans="1:9" x14ac:dyDescent="0.35">
      <c r="A56" s="61">
        <v>100</v>
      </c>
      <c r="B56" s="61">
        <v>2.9000000000000057</v>
      </c>
      <c r="C56" s="61">
        <v>10</v>
      </c>
      <c r="D56" s="55" t="s">
        <v>101</v>
      </c>
      <c r="E56" s="59"/>
      <c r="F56" s="53">
        <v>0.56798245614035081</v>
      </c>
      <c r="G56" s="53">
        <v>0.5625</v>
      </c>
      <c r="H56" s="53">
        <v>0.55753968253968256</v>
      </c>
      <c r="I56" s="53">
        <v>0.55303030303030298</v>
      </c>
    </row>
    <row r="57" spans="1:9" x14ac:dyDescent="0.35">
      <c r="A57" s="61">
        <v>101</v>
      </c>
      <c r="B57" s="61">
        <v>1.9000000000000057</v>
      </c>
      <c r="C57" s="61">
        <v>1</v>
      </c>
      <c r="D57" s="55" t="s">
        <v>102</v>
      </c>
      <c r="E57" s="59"/>
      <c r="F57" s="53">
        <v>0.56907894736842102</v>
      </c>
      <c r="G57" s="53">
        <v>0.56354166666666661</v>
      </c>
      <c r="H57" s="53">
        <v>0.55853174603174605</v>
      </c>
      <c r="I57" s="53">
        <v>0.55397727272727271</v>
      </c>
    </row>
    <row r="58" spans="1:9" x14ac:dyDescent="0.35">
      <c r="A58" s="61">
        <v>101.4</v>
      </c>
      <c r="B58" s="61">
        <v>1.5</v>
      </c>
      <c r="C58" s="61">
        <v>0.40000000000000568</v>
      </c>
      <c r="D58" s="55" t="s">
        <v>103</v>
      </c>
      <c r="E58" s="59"/>
      <c r="F58" s="53">
        <v>0.56951754385964914</v>
      </c>
      <c r="G58" s="53">
        <v>0.56395833333333334</v>
      </c>
      <c r="H58" s="53">
        <v>0.55892857142857144</v>
      </c>
      <c r="I58" s="53">
        <v>0.55435606060606057</v>
      </c>
    </row>
    <row r="59" spans="1:9" x14ac:dyDescent="0.35">
      <c r="A59" s="61">
        <v>101.6</v>
      </c>
      <c r="B59" s="61">
        <v>1.3000000000000114</v>
      </c>
      <c r="C59" s="61">
        <v>0.19999999999998863</v>
      </c>
      <c r="D59" s="55" t="s">
        <v>104</v>
      </c>
      <c r="E59" s="59"/>
      <c r="F59" s="53">
        <v>0.5697368421052631</v>
      </c>
      <c r="G59" s="53">
        <v>0.56416666666666671</v>
      </c>
      <c r="H59" s="53">
        <v>0.55912698412698414</v>
      </c>
      <c r="I59" s="53">
        <v>0.55454545454545456</v>
      </c>
    </row>
    <row r="60" spans="1:9" x14ac:dyDescent="0.35">
      <c r="A60" s="62">
        <v>102.9</v>
      </c>
      <c r="B60" s="69">
        <v>0</v>
      </c>
      <c r="C60" s="69">
        <v>1.3000000000000114</v>
      </c>
      <c r="D60" s="52" t="s">
        <v>105</v>
      </c>
      <c r="E60" s="58"/>
      <c r="F60" s="70">
        <v>0.57116228070175434</v>
      </c>
      <c r="G60" s="70">
        <v>0.56552083333333336</v>
      </c>
      <c r="H60" s="70">
        <v>0.56041666666666667</v>
      </c>
      <c r="I60" s="70">
        <v>0.55577651515151516</v>
      </c>
    </row>
  </sheetData>
  <mergeCells count="13">
    <mergeCell ref="A8:C8"/>
    <mergeCell ref="A9:C9"/>
    <mergeCell ref="D10:D11"/>
    <mergeCell ref="E10:E11"/>
    <mergeCell ref="F10:I11"/>
    <mergeCell ref="A7:C7"/>
    <mergeCell ref="F7:I7"/>
    <mergeCell ref="A4:I4"/>
    <mergeCell ref="A1:I1"/>
    <mergeCell ref="A2:I2"/>
    <mergeCell ref="A3:I3"/>
    <mergeCell ref="A6:C6"/>
    <mergeCell ref="F6:I6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D664E-864C-40A4-A138-F56749E9DD01}">
  <dimension ref="A1:I28"/>
  <sheetViews>
    <sheetView topLeftCell="A10" workbookViewId="0">
      <selection activeCell="L20" sqref="L20"/>
    </sheetView>
  </sheetViews>
  <sheetFormatPr defaultRowHeight="14.5" x14ac:dyDescent="0.35"/>
  <cols>
    <col min="4" max="4" width="52.54296875" customWidth="1"/>
  </cols>
  <sheetData>
    <row r="1" spans="1:9" ht="18" x14ac:dyDescent="0.35">
      <c r="A1" s="32" t="s">
        <v>0</v>
      </c>
      <c r="B1" s="32"/>
      <c r="C1" s="32"/>
      <c r="D1" s="32"/>
      <c r="E1" s="32"/>
      <c r="F1" s="32"/>
      <c r="G1" s="32"/>
      <c r="H1" s="32"/>
      <c r="I1" s="32"/>
    </row>
    <row r="2" spans="1:9" ht="18" x14ac:dyDescent="0.35">
      <c r="A2" s="32" t="s">
        <v>1</v>
      </c>
      <c r="B2" s="32"/>
      <c r="C2" s="32"/>
      <c r="D2" s="32"/>
      <c r="E2" s="32"/>
      <c r="F2" s="32"/>
      <c r="G2" s="32"/>
      <c r="H2" s="32"/>
      <c r="I2" s="32"/>
    </row>
    <row r="3" spans="1:9" ht="15.5" x14ac:dyDescent="0.35">
      <c r="A3" s="33"/>
      <c r="B3" s="33"/>
      <c r="C3" s="33"/>
      <c r="D3" s="33"/>
      <c r="E3" s="33"/>
      <c r="F3" s="33"/>
      <c r="G3" s="33"/>
      <c r="H3" s="33"/>
      <c r="I3" s="33"/>
    </row>
    <row r="4" spans="1:9" ht="15.5" x14ac:dyDescent="0.35">
      <c r="A4" s="33" t="s">
        <v>2</v>
      </c>
      <c r="B4" s="33"/>
      <c r="C4" s="33"/>
      <c r="D4" s="33"/>
      <c r="E4" s="33"/>
      <c r="F4" s="33"/>
      <c r="G4" s="33"/>
      <c r="H4" s="33"/>
      <c r="I4" s="33"/>
    </row>
    <row r="5" spans="1:9" ht="15.5" x14ac:dyDescent="0.35">
      <c r="A5" s="1"/>
      <c r="B5" s="1"/>
      <c r="C5" s="1"/>
      <c r="D5" s="1"/>
      <c r="E5" s="1"/>
      <c r="F5" s="1"/>
      <c r="G5" s="1"/>
      <c r="H5" s="1"/>
      <c r="I5" s="1"/>
    </row>
    <row r="6" spans="1:9" x14ac:dyDescent="0.35">
      <c r="A6" s="27" t="s">
        <v>3</v>
      </c>
      <c r="B6" s="27"/>
      <c r="C6" s="27"/>
      <c r="D6" s="26" t="s">
        <v>33</v>
      </c>
      <c r="E6" s="2" t="s">
        <v>4</v>
      </c>
      <c r="F6" s="34">
        <v>45948</v>
      </c>
      <c r="G6" s="34"/>
      <c r="H6" s="34"/>
      <c r="I6" s="34"/>
    </row>
    <row r="7" spans="1:9" x14ac:dyDescent="0.35">
      <c r="A7" s="27" t="s">
        <v>5</v>
      </c>
      <c r="B7" s="27"/>
      <c r="C7" s="27"/>
      <c r="D7" s="3"/>
      <c r="E7" s="4" t="s">
        <v>6</v>
      </c>
      <c r="F7" s="28">
        <v>0.45833333333333331</v>
      </c>
      <c r="G7" s="28"/>
      <c r="H7" s="28"/>
      <c r="I7" s="28"/>
    </row>
    <row r="8" spans="1:9" x14ac:dyDescent="0.35">
      <c r="A8" s="27" t="s">
        <v>7</v>
      </c>
      <c r="B8" s="27"/>
      <c r="C8" s="27"/>
      <c r="D8" s="3"/>
      <c r="E8" s="4" t="s">
        <v>6</v>
      </c>
      <c r="F8" s="5">
        <f>MAX(F12:F60)</f>
        <v>0.67324561403508776</v>
      </c>
      <c r="G8" s="5">
        <f>MAX(G12:G953)</f>
        <v>0.66249999999999998</v>
      </c>
      <c r="H8" s="5">
        <f>MAX(H12:H953)</f>
        <v>0.65277777777777779</v>
      </c>
      <c r="I8" s="5">
        <f>MAX(I12:I953)</f>
        <v>0.64393939393939392</v>
      </c>
    </row>
    <row r="9" spans="1:9" x14ac:dyDescent="0.35">
      <c r="A9" s="27" t="s">
        <v>8</v>
      </c>
      <c r="B9" s="27"/>
      <c r="C9" s="27"/>
      <c r="D9" s="6">
        <v>196</v>
      </c>
      <c r="E9" s="4" t="s">
        <v>9</v>
      </c>
      <c r="F9" s="7">
        <v>38</v>
      </c>
      <c r="G9" s="7">
        <v>40</v>
      </c>
      <c r="H9" s="7">
        <v>42</v>
      </c>
      <c r="I9" s="7">
        <v>44</v>
      </c>
    </row>
    <row r="10" spans="1:9" x14ac:dyDescent="0.35">
      <c r="A10" s="8" t="s">
        <v>10</v>
      </c>
      <c r="B10" s="9" t="s">
        <v>10</v>
      </c>
      <c r="C10" s="9" t="s">
        <v>10</v>
      </c>
      <c r="D10" s="29" t="s">
        <v>11</v>
      </c>
      <c r="E10" s="30"/>
      <c r="F10" s="31" t="s">
        <v>12</v>
      </c>
      <c r="G10" s="31"/>
      <c r="H10" s="31"/>
      <c r="I10" s="31"/>
    </row>
    <row r="11" spans="1:9" x14ac:dyDescent="0.35">
      <c r="A11" s="10" t="s">
        <v>13</v>
      </c>
      <c r="B11" s="9" t="s">
        <v>14</v>
      </c>
      <c r="C11" s="9" t="s">
        <v>15</v>
      </c>
      <c r="D11" s="29"/>
      <c r="E11" s="30"/>
      <c r="F11" s="31"/>
      <c r="G11" s="31"/>
      <c r="H11" s="31"/>
      <c r="I11" s="31"/>
    </row>
    <row r="12" spans="1:9" x14ac:dyDescent="0.35">
      <c r="A12" s="11">
        <v>0</v>
      </c>
      <c r="B12" s="12">
        <v>196</v>
      </c>
      <c r="C12" s="12">
        <f>A12-A12</f>
        <v>0</v>
      </c>
      <c r="D12" s="13" t="s">
        <v>16</v>
      </c>
      <c r="E12" s="14"/>
      <c r="F12" s="15">
        <f>+F7</f>
        <v>0.45833333333333331</v>
      </c>
      <c r="G12" s="15">
        <f>+F7</f>
        <v>0.45833333333333331</v>
      </c>
      <c r="H12" s="15">
        <f>+F7</f>
        <v>0.45833333333333331</v>
      </c>
      <c r="I12" s="15">
        <f>+F7</f>
        <v>0.45833333333333331</v>
      </c>
    </row>
    <row r="13" spans="1:9" x14ac:dyDescent="0.35">
      <c r="A13" s="16">
        <v>0.1</v>
      </c>
      <c r="B13" s="16">
        <f>+$B$12-A13</f>
        <v>195.9</v>
      </c>
      <c r="C13" s="16">
        <f>+A13-A12</f>
        <v>0.1</v>
      </c>
      <c r="D13" s="17" t="s">
        <v>17</v>
      </c>
      <c r="E13" s="18"/>
      <c r="F13" s="19">
        <f>IF($C13=0,"",+$A13*3600/F$9/86400+$F$7)</f>
        <v>0.45844298245614035</v>
      </c>
      <c r="G13" s="19">
        <f>IF($C13=0,"",+$A13*3600/G$9/86400+$F$7)</f>
        <v>0.4584375</v>
      </c>
      <c r="H13" s="19">
        <f>IF($C13=0,"",+$A13*3600/H$9/86400+$F$7)</f>
        <v>0.45843253968253966</v>
      </c>
      <c r="I13" s="19">
        <f>IF($C13=0,"",+$A13*3600/I$9/86400+$F$7)</f>
        <v>0.45842803030303031</v>
      </c>
    </row>
    <row r="14" spans="1:9" x14ac:dyDescent="0.35">
      <c r="A14" s="16">
        <v>0.3</v>
      </c>
      <c r="B14" s="16">
        <f t="shared" ref="B14:B28" si="0">+$B$12-A14</f>
        <v>195.7</v>
      </c>
      <c r="C14" s="16">
        <f t="shared" ref="C14:C28" si="1">+A14-A13</f>
        <v>0.19999999999999998</v>
      </c>
      <c r="D14" s="17" t="s">
        <v>18</v>
      </c>
      <c r="E14" s="18"/>
      <c r="F14" s="19">
        <f>IF($C14=0,"",+$A14*3600/F$9/86400+$F$7)</f>
        <v>0.45866228070175435</v>
      </c>
      <c r="G14" s="19">
        <f t="shared" ref="G14:I28" si="2">IF($C14=0,"",+$A14*3600/G$9/86400+$F$7)</f>
        <v>0.45864583333333331</v>
      </c>
      <c r="H14" s="19">
        <f t="shared" si="2"/>
        <v>0.45863095238095236</v>
      </c>
      <c r="I14" s="19">
        <f t="shared" si="2"/>
        <v>0.45861742424242424</v>
      </c>
    </row>
    <row r="15" spans="1:9" x14ac:dyDescent="0.35">
      <c r="A15" s="16">
        <v>0.8</v>
      </c>
      <c r="B15" s="16">
        <f t="shared" si="0"/>
        <v>195.2</v>
      </c>
      <c r="C15" s="16">
        <f t="shared" si="1"/>
        <v>0.5</v>
      </c>
      <c r="D15" s="17" t="s">
        <v>19</v>
      </c>
      <c r="E15" s="18"/>
      <c r="F15" s="19">
        <f>IF($C15=0,"",+$A15*3600/F$9/86400+$F$7)</f>
        <v>0.45921052631578946</v>
      </c>
      <c r="G15" s="19">
        <f t="shared" si="2"/>
        <v>0.45916666666666667</v>
      </c>
      <c r="H15" s="19">
        <f t="shared" si="2"/>
        <v>0.45912698412698411</v>
      </c>
      <c r="I15" s="19">
        <f t="shared" si="2"/>
        <v>0.45909090909090905</v>
      </c>
    </row>
    <row r="16" spans="1:9" x14ac:dyDescent="0.35">
      <c r="A16" s="16">
        <v>3.3</v>
      </c>
      <c r="B16" s="16">
        <f t="shared" si="0"/>
        <v>192.7</v>
      </c>
      <c r="C16" s="16">
        <f t="shared" si="1"/>
        <v>2.5</v>
      </c>
      <c r="D16" s="17" t="s">
        <v>20</v>
      </c>
      <c r="E16" s="18"/>
      <c r="F16" s="19">
        <f t="shared" ref="F16:F19" si="3">IF($C16=0,"",+$A16*3600/F$9/86400+$F$7)</f>
        <v>0.46195175438596492</v>
      </c>
      <c r="G16" s="19">
        <f t="shared" si="2"/>
        <v>0.4617708333333333</v>
      </c>
      <c r="H16" s="19">
        <f t="shared" si="2"/>
        <v>0.46160714285714283</v>
      </c>
      <c r="I16" s="19">
        <f t="shared" si="2"/>
        <v>0.4614583333333333</v>
      </c>
    </row>
    <row r="17" spans="1:9" x14ac:dyDescent="0.35">
      <c r="A17" s="16">
        <v>34.299999999999997</v>
      </c>
      <c r="B17" s="16">
        <f t="shared" si="0"/>
        <v>161.69999999999999</v>
      </c>
      <c r="C17" s="16">
        <f t="shared" si="1"/>
        <v>30.999999999999996</v>
      </c>
      <c r="D17" s="17" t="s">
        <v>21</v>
      </c>
      <c r="E17" s="18"/>
      <c r="F17" s="19">
        <f t="shared" si="3"/>
        <v>0.49594298245614032</v>
      </c>
      <c r="G17" s="19">
        <f t="shared" si="2"/>
        <v>0.49406249999999996</v>
      </c>
      <c r="H17" s="19">
        <f t="shared" si="2"/>
        <v>0.49236111111111108</v>
      </c>
      <c r="I17" s="19">
        <f t="shared" si="2"/>
        <v>0.49081439393939391</v>
      </c>
    </row>
    <row r="18" spans="1:9" x14ac:dyDescent="0.35">
      <c r="A18" s="16">
        <v>42.3</v>
      </c>
      <c r="B18" s="16">
        <f t="shared" si="0"/>
        <v>153.69999999999999</v>
      </c>
      <c r="C18" s="16">
        <f t="shared" si="1"/>
        <v>8</v>
      </c>
      <c r="D18" s="17" t="s">
        <v>22</v>
      </c>
      <c r="E18" s="18"/>
      <c r="F18" s="19">
        <f t="shared" si="3"/>
        <v>0.50471491228070176</v>
      </c>
      <c r="G18" s="19">
        <f t="shared" si="2"/>
        <v>0.50239583333333326</v>
      </c>
      <c r="H18" s="19">
        <f t="shared" si="2"/>
        <v>0.50029761904761905</v>
      </c>
      <c r="I18" s="19">
        <f t="shared" si="2"/>
        <v>0.49839015151515148</v>
      </c>
    </row>
    <row r="19" spans="1:9" x14ac:dyDescent="0.35">
      <c r="A19" s="16">
        <v>82</v>
      </c>
      <c r="B19" s="16">
        <f t="shared" si="0"/>
        <v>114</v>
      </c>
      <c r="C19" s="16">
        <f t="shared" si="1"/>
        <v>39.700000000000003</v>
      </c>
      <c r="D19" s="17" t="s">
        <v>23</v>
      </c>
      <c r="E19" s="18"/>
      <c r="F19" s="19">
        <f t="shared" si="3"/>
        <v>0.54824561403508776</v>
      </c>
      <c r="G19" s="19">
        <f t="shared" si="2"/>
        <v>0.54374999999999996</v>
      </c>
      <c r="H19" s="19">
        <f t="shared" si="2"/>
        <v>0.53968253968253965</v>
      </c>
      <c r="I19" s="19">
        <f t="shared" si="2"/>
        <v>0.53598484848484851</v>
      </c>
    </row>
    <row r="20" spans="1:9" x14ac:dyDescent="0.35">
      <c r="A20" s="16">
        <v>87.1</v>
      </c>
      <c r="B20" s="16">
        <f t="shared" si="0"/>
        <v>108.9</v>
      </c>
      <c r="C20" s="16">
        <f t="shared" si="1"/>
        <v>5.0999999999999943</v>
      </c>
      <c r="D20" s="17" t="s">
        <v>24</v>
      </c>
      <c r="E20" s="18"/>
      <c r="F20" s="19">
        <f>IF($C20=0,"",+$A20*3600/F$9/86400+$F$7)</f>
        <v>0.55383771929824555</v>
      </c>
      <c r="G20" s="19">
        <f t="shared" si="2"/>
        <v>0.54906250000000001</v>
      </c>
      <c r="H20" s="19">
        <f t="shared" si="2"/>
        <v>0.54474206349206344</v>
      </c>
      <c r="I20" s="19">
        <f t="shared" si="2"/>
        <v>0.5408143939393939</v>
      </c>
    </row>
    <row r="21" spans="1:9" x14ac:dyDescent="0.35">
      <c r="A21" s="16">
        <v>101</v>
      </c>
      <c r="B21" s="16">
        <f t="shared" si="0"/>
        <v>95</v>
      </c>
      <c r="C21" s="16">
        <f t="shared" si="1"/>
        <v>13.900000000000006</v>
      </c>
      <c r="D21" s="17" t="s">
        <v>25</v>
      </c>
      <c r="E21" s="18"/>
      <c r="F21" s="19">
        <f>IF($C21=0,"",+$A21*3600/F$9/86400+$F$7)</f>
        <v>0.56907894736842102</v>
      </c>
      <c r="G21" s="19">
        <f t="shared" si="2"/>
        <v>0.56354166666666661</v>
      </c>
      <c r="H21" s="19">
        <f t="shared" si="2"/>
        <v>0.55853174603174605</v>
      </c>
      <c r="I21" s="19">
        <f t="shared" si="2"/>
        <v>0.55397727272727271</v>
      </c>
    </row>
    <row r="22" spans="1:9" x14ac:dyDescent="0.35">
      <c r="A22" s="16">
        <v>110</v>
      </c>
      <c r="B22" s="16">
        <f t="shared" si="0"/>
        <v>86</v>
      </c>
      <c r="C22" s="16">
        <f t="shared" si="1"/>
        <v>9</v>
      </c>
      <c r="D22" s="17" t="s">
        <v>26</v>
      </c>
      <c r="E22" s="18"/>
      <c r="F22" s="19">
        <f>IF($C22=0,"",+$A22*3600/F$9/86400+$F$7)</f>
        <v>0.57894736842105265</v>
      </c>
      <c r="G22" s="19">
        <f t="shared" si="2"/>
        <v>0.57291666666666663</v>
      </c>
      <c r="H22" s="19">
        <f t="shared" si="2"/>
        <v>0.56746031746031744</v>
      </c>
      <c r="I22" s="19">
        <f t="shared" si="2"/>
        <v>0.5625</v>
      </c>
    </row>
    <row r="23" spans="1:9" x14ac:dyDescent="0.35">
      <c r="A23" s="16">
        <v>112</v>
      </c>
      <c r="B23" s="16">
        <f t="shared" si="0"/>
        <v>84</v>
      </c>
      <c r="C23" s="16">
        <f t="shared" si="1"/>
        <v>2</v>
      </c>
      <c r="D23" s="17" t="s">
        <v>27</v>
      </c>
      <c r="E23" s="20"/>
      <c r="F23" s="19">
        <f>IF($C23=0,"",+$A23*3600/F$9/86400+$F$7)</f>
        <v>0.58114035087719296</v>
      </c>
      <c r="G23" s="19">
        <f t="shared" si="2"/>
        <v>0.57499999999999996</v>
      </c>
      <c r="H23" s="19">
        <f t="shared" si="2"/>
        <v>0.56944444444444442</v>
      </c>
      <c r="I23" s="19">
        <f t="shared" si="2"/>
        <v>0.56439393939393934</v>
      </c>
    </row>
    <row r="24" spans="1:9" x14ac:dyDescent="0.35">
      <c r="A24" s="16">
        <v>161</v>
      </c>
      <c r="B24" s="16">
        <f t="shared" si="0"/>
        <v>35</v>
      </c>
      <c r="C24" s="16">
        <f t="shared" si="1"/>
        <v>49</v>
      </c>
      <c r="D24" s="17" t="s">
        <v>28</v>
      </c>
      <c r="E24" s="18"/>
      <c r="F24" s="19">
        <f t="shared" ref="F24" si="4">IF($C24=0,"",+$A24*3600/F$9/86400+$F$7)</f>
        <v>0.63486842105263153</v>
      </c>
      <c r="G24" s="19">
        <f t="shared" si="2"/>
        <v>0.62604166666666661</v>
      </c>
      <c r="H24" s="19">
        <f t="shared" si="2"/>
        <v>0.61805555555555558</v>
      </c>
      <c r="I24" s="19">
        <f t="shared" si="2"/>
        <v>0.61079545454545459</v>
      </c>
    </row>
    <row r="25" spans="1:9" x14ac:dyDescent="0.35">
      <c r="A25" s="16">
        <v>170</v>
      </c>
      <c r="B25" s="16">
        <f t="shared" si="0"/>
        <v>26</v>
      </c>
      <c r="C25" s="16">
        <f t="shared" si="1"/>
        <v>9</v>
      </c>
      <c r="D25" s="17" t="s">
        <v>29</v>
      </c>
      <c r="E25" s="18"/>
      <c r="F25" s="19">
        <f>IF($C25=0,"",+$A25*3600/F$9/86400+$F$7)</f>
        <v>0.64473684210526316</v>
      </c>
      <c r="G25" s="19">
        <f t="shared" si="2"/>
        <v>0.63541666666666663</v>
      </c>
      <c r="H25" s="19">
        <f t="shared" si="2"/>
        <v>0.62698412698412698</v>
      </c>
      <c r="I25" s="19">
        <f t="shared" si="2"/>
        <v>0.61931818181818177</v>
      </c>
    </row>
    <row r="26" spans="1:9" x14ac:dyDescent="0.35">
      <c r="A26" s="16">
        <v>195</v>
      </c>
      <c r="B26" s="16">
        <f t="shared" si="0"/>
        <v>1</v>
      </c>
      <c r="C26" s="16">
        <f t="shared" si="1"/>
        <v>25</v>
      </c>
      <c r="D26" s="21" t="s">
        <v>30</v>
      </c>
      <c r="E26" s="18"/>
      <c r="F26" s="19">
        <f>IF($C26=0,"",+$A26*3600/F$9/86400+$F$7)</f>
        <v>0.67214912280701755</v>
      </c>
      <c r="G26" s="19">
        <f t="shared" si="2"/>
        <v>0.66145833333333326</v>
      </c>
      <c r="H26" s="19">
        <f t="shared" si="2"/>
        <v>0.6517857142857143</v>
      </c>
      <c r="I26" s="19">
        <f t="shared" si="2"/>
        <v>0.6429924242424242</v>
      </c>
    </row>
    <row r="27" spans="1:9" x14ac:dyDescent="0.35">
      <c r="A27" s="16">
        <v>195.3</v>
      </c>
      <c r="B27" s="16">
        <f t="shared" si="0"/>
        <v>0.69999999999998863</v>
      </c>
      <c r="C27" s="16">
        <f t="shared" si="1"/>
        <v>0.30000000000001137</v>
      </c>
      <c r="D27" s="21" t="s">
        <v>31</v>
      </c>
      <c r="E27" s="18"/>
      <c r="F27" s="19">
        <f>IF($C27=0,"",+$A27*3600/F$9/86400+$F$7)</f>
        <v>0.67247807017543859</v>
      </c>
      <c r="G27" s="19">
        <f t="shared" si="2"/>
        <v>0.66177083333333331</v>
      </c>
      <c r="H27" s="19">
        <f t="shared" si="2"/>
        <v>0.65208333333333335</v>
      </c>
      <c r="I27" s="19">
        <f t="shared" si="2"/>
        <v>0.64327651515151518</v>
      </c>
    </row>
    <row r="28" spans="1:9" x14ac:dyDescent="0.35">
      <c r="A28" s="22">
        <v>196</v>
      </c>
      <c r="B28" s="22">
        <f t="shared" si="0"/>
        <v>0</v>
      </c>
      <c r="C28" s="22">
        <f t="shared" si="1"/>
        <v>0.69999999999998863</v>
      </c>
      <c r="D28" s="23" t="s">
        <v>32</v>
      </c>
      <c r="E28" s="24"/>
      <c r="F28" s="25">
        <f>IF($C28=0,"",+$A28*3600/F$9/86400+$F$7)</f>
        <v>0.67324561403508776</v>
      </c>
      <c r="G28" s="25">
        <f t="shared" si="2"/>
        <v>0.66249999999999998</v>
      </c>
      <c r="H28" s="25">
        <f t="shared" si="2"/>
        <v>0.65277777777777779</v>
      </c>
      <c r="I28" s="25">
        <f t="shared" si="2"/>
        <v>0.64393939393939392</v>
      </c>
    </row>
  </sheetData>
  <mergeCells count="13">
    <mergeCell ref="A1:I1"/>
    <mergeCell ref="A2:I2"/>
    <mergeCell ref="A3:I3"/>
    <mergeCell ref="A4:I4"/>
    <mergeCell ref="A6:C6"/>
    <mergeCell ref="F6:I6"/>
    <mergeCell ref="A7:C7"/>
    <mergeCell ref="F7:I7"/>
    <mergeCell ref="A8:C8"/>
    <mergeCell ref="A9:C9"/>
    <mergeCell ref="D10:D11"/>
    <mergeCell ref="E10:E11"/>
    <mergeCell ref="F10:I11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F42AA-B92A-493E-9F2E-0E67E729267E}">
  <dimension ref="A1:I32"/>
  <sheetViews>
    <sheetView tabSelected="1" topLeftCell="A2" workbookViewId="0">
      <selection activeCell="D27" sqref="D27"/>
    </sheetView>
  </sheetViews>
  <sheetFormatPr defaultRowHeight="14.5" x14ac:dyDescent="0.35"/>
  <cols>
    <col min="4" max="4" width="63.08984375" customWidth="1"/>
    <col min="5" max="5" width="8.7265625" customWidth="1"/>
    <col min="9" max="9" width="8.54296875" customWidth="1"/>
  </cols>
  <sheetData>
    <row r="1" spans="1:9" ht="18" x14ac:dyDescent="0.35">
      <c r="A1" s="32" t="s">
        <v>0</v>
      </c>
      <c r="B1" s="32"/>
      <c r="C1" s="32"/>
      <c r="D1" s="32"/>
      <c r="E1" s="32"/>
      <c r="F1" s="32"/>
      <c r="G1" s="32"/>
      <c r="H1" s="32"/>
      <c r="I1" s="32"/>
    </row>
    <row r="2" spans="1:9" ht="18" x14ac:dyDescent="0.35">
      <c r="A2" s="32" t="s">
        <v>34</v>
      </c>
      <c r="B2" s="32"/>
      <c r="C2" s="32"/>
      <c r="D2" s="32"/>
      <c r="E2" s="32"/>
      <c r="F2" s="32"/>
      <c r="G2" s="32"/>
      <c r="H2" s="32"/>
      <c r="I2" s="32"/>
    </row>
    <row r="3" spans="1:9" ht="15.5" x14ac:dyDescent="0.35">
      <c r="A3" s="33"/>
      <c r="B3" s="33"/>
      <c r="C3" s="33"/>
      <c r="D3" s="33"/>
      <c r="E3" s="33"/>
      <c r="F3" s="33"/>
      <c r="G3" s="33"/>
      <c r="H3" s="33"/>
      <c r="I3" s="33"/>
    </row>
    <row r="4" spans="1:9" ht="15.5" x14ac:dyDescent="0.35">
      <c r="A4" s="33" t="s">
        <v>2</v>
      </c>
      <c r="B4" s="33"/>
      <c r="C4" s="33"/>
      <c r="D4" s="33"/>
      <c r="E4" s="33"/>
      <c r="F4" s="33"/>
      <c r="G4" s="33"/>
      <c r="H4" s="33"/>
      <c r="I4" s="33"/>
    </row>
    <row r="5" spans="1:9" ht="15.5" x14ac:dyDescent="0.35">
      <c r="A5" s="1"/>
      <c r="B5" s="1"/>
      <c r="C5" s="1"/>
      <c r="D5" s="1"/>
      <c r="E5" s="1"/>
      <c r="F5" s="1"/>
      <c r="G5" s="1"/>
      <c r="H5" s="1"/>
      <c r="I5" s="1"/>
    </row>
    <row r="6" spans="1:9" ht="20" x14ac:dyDescent="0.35">
      <c r="A6" s="27" t="s">
        <v>3</v>
      </c>
      <c r="B6" s="27"/>
      <c r="C6" s="27"/>
      <c r="D6" s="3" t="s">
        <v>35</v>
      </c>
      <c r="E6" s="2" t="s">
        <v>4</v>
      </c>
      <c r="F6" s="34"/>
      <c r="G6" s="34"/>
      <c r="H6" s="34"/>
      <c r="I6" s="34"/>
    </row>
    <row r="7" spans="1:9" x14ac:dyDescent="0.35">
      <c r="A7" s="27" t="s">
        <v>5</v>
      </c>
      <c r="B7" s="27"/>
      <c r="C7" s="27"/>
      <c r="D7" s="3"/>
      <c r="E7" s="4" t="s">
        <v>6</v>
      </c>
      <c r="F7" s="28">
        <v>0.45833333333333331</v>
      </c>
      <c r="G7" s="28"/>
      <c r="H7" s="28"/>
      <c r="I7" s="28"/>
    </row>
    <row r="8" spans="1:9" x14ac:dyDescent="0.35">
      <c r="A8" s="27" t="s">
        <v>7</v>
      </c>
      <c r="B8" s="27"/>
      <c r="C8" s="27"/>
      <c r="D8" s="3"/>
      <c r="E8" s="4" t="s">
        <v>6</v>
      </c>
      <c r="F8" s="5">
        <f>MAX(F12:F60)</f>
        <v>0.62828947368421051</v>
      </c>
      <c r="G8" s="5">
        <f>MAX(G12:G953)</f>
        <v>0.61979166666666663</v>
      </c>
      <c r="H8" s="5">
        <f>MAX(H12:H953)</f>
        <v>0.61210317460317465</v>
      </c>
      <c r="I8" s="5">
        <f>MAX(I12:I953)</f>
        <v>0.60511363636363635</v>
      </c>
    </row>
    <row r="9" spans="1:9" x14ac:dyDescent="0.35">
      <c r="A9" s="27" t="s">
        <v>8</v>
      </c>
      <c r="B9" s="27"/>
      <c r="C9" s="27"/>
      <c r="D9" s="6">
        <v>155</v>
      </c>
      <c r="E9" s="4" t="s">
        <v>9</v>
      </c>
      <c r="F9" s="7">
        <v>38</v>
      </c>
      <c r="G9" s="7">
        <v>40</v>
      </c>
      <c r="H9" s="7">
        <v>42</v>
      </c>
      <c r="I9" s="7">
        <v>44</v>
      </c>
    </row>
    <row r="10" spans="1:9" x14ac:dyDescent="0.35">
      <c r="A10" s="8" t="s">
        <v>10</v>
      </c>
      <c r="B10" s="9" t="s">
        <v>10</v>
      </c>
      <c r="C10" s="9" t="s">
        <v>10</v>
      </c>
      <c r="D10" s="29" t="s">
        <v>11</v>
      </c>
      <c r="E10" s="30"/>
      <c r="F10" s="31" t="s">
        <v>12</v>
      </c>
      <c r="G10" s="31"/>
      <c r="H10" s="31"/>
      <c r="I10" s="31"/>
    </row>
    <row r="11" spans="1:9" x14ac:dyDescent="0.35">
      <c r="A11" s="10" t="s">
        <v>13</v>
      </c>
      <c r="B11" s="9" t="s">
        <v>14</v>
      </c>
      <c r="C11" s="9" t="s">
        <v>15</v>
      </c>
      <c r="D11" s="29"/>
      <c r="E11" s="30"/>
      <c r="F11" s="31"/>
      <c r="G11" s="31"/>
      <c r="H11" s="31"/>
      <c r="I11" s="31"/>
    </row>
    <row r="12" spans="1:9" ht="47.5" customHeight="1" x14ac:dyDescent="0.35">
      <c r="A12" s="11">
        <v>0</v>
      </c>
      <c r="B12" s="12">
        <v>155</v>
      </c>
      <c r="C12" s="12">
        <f>A12-A12</f>
        <v>0</v>
      </c>
      <c r="D12" s="13" t="s">
        <v>36</v>
      </c>
      <c r="E12" s="14"/>
      <c r="F12" s="15">
        <f>+F7</f>
        <v>0.45833333333333331</v>
      </c>
      <c r="G12" s="15">
        <f>+F7</f>
        <v>0.45833333333333331</v>
      </c>
      <c r="H12" s="15">
        <f>+F7</f>
        <v>0.45833333333333331</v>
      </c>
      <c r="I12" s="15">
        <f>+F7</f>
        <v>0.45833333333333331</v>
      </c>
    </row>
    <row r="13" spans="1:9" ht="37" customHeight="1" x14ac:dyDescent="0.35">
      <c r="A13" s="16">
        <v>24.1</v>
      </c>
      <c r="B13" s="16">
        <f>+$B$12-A13</f>
        <v>130.9</v>
      </c>
      <c r="C13" s="16">
        <f>+A13-A12</f>
        <v>24.1</v>
      </c>
      <c r="D13" s="17" t="s">
        <v>37</v>
      </c>
      <c r="E13" s="18"/>
      <c r="F13" s="19">
        <f>IF($C13=0,"",+$A13*3600/F$9/86400+$F$7)</f>
        <v>0.48475877192982453</v>
      </c>
      <c r="G13" s="19">
        <f>IF($C13=0,"",+$A13*3600/G$9/86400+$F$7)</f>
        <v>0.48343749999999996</v>
      </c>
      <c r="H13" s="19">
        <f>IF($C13=0,"",+$A13*3600/H$9/86400+$F$7)</f>
        <v>0.4822420634920635</v>
      </c>
      <c r="I13" s="19">
        <f>IF($C13=0,"",+$A13*3600/I$9/86400+$F$7)</f>
        <v>0.48115530303030302</v>
      </c>
    </row>
    <row r="14" spans="1:9" ht="24" customHeight="1" x14ac:dyDescent="0.35">
      <c r="A14" s="16">
        <v>31.8</v>
      </c>
      <c r="B14" s="16">
        <f t="shared" ref="B14:B32" si="0">+$B$12-A14</f>
        <v>123.2</v>
      </c>
      <c r="C14" s="16">
        <f t="shared" ref="C14:C32" si="1">+A14-A13</f>
        <v>7.6999999999999993</v>
      </c>
      <c r="D14" s="17" t="s">
        <v>38</v>
      </c>
      <c r="E14" s="18"/>
      <c r="F14" s="19">
        <f>IF($C14=0,"",+$A14*3600/F$9/86400+$F$7)</f>
        <v>0.49320175438596492</v>
      </c>
      <c r="G14" s="19">
        <f t="shared" ref="G14:I32" si="2">IF($C14=0,"",+$A14*3600/G$9/86400+$F$7)</f>
        <v>0.49145833333333333</v>
      </c>
      <c r="H14" s="19">
        <f t="shared" si="2"/>
        <v>0.48988095238095236</v>
      </c>
      <c r="I14" s="19">
        <f t="shared" si="2"/>
        <v>0.48844696969696966</v>
      </c>
    </row>
    <row r="15" spans="1:9" ht="30" customHeight="1" x14ac:dyDescent="0.35">
      <c r="A15" s="16">
        <v>32.700000000000003</v>
      </c>
      <c r="B15" s="16">
        <f t="shared" si="0"/>
        <v>122.3</v>
      </c>
      <c r="C15" s="16">
        <f t="shared" si="1"/>
        <v>0.90000000000000213</v>
      </c>
      <c r="D15" s="17" t="s">
        <v>39</v>
      </c>
      <c r="E15" s="18"/>
      <c r="F15" s="19">
        <f>IF($C15=0,"",+$A15*3600/F$9/86400+$F$7)</f>
        <v>0.49418859649122804</v>
      </c>
      <c r="G15" s="19">
        <f t="shared" si="2"/>
        <v>0.49239583333333331</v>
      </c>
      <c r="H15" s="19">
        <f t="shared" si="2"/>
        <v>0.4907738095238095</v>
      </c>
      <c r="I15" s="19">
        <f t="shared" si="2"/>
        <v>0.48929924242424239</v>
      </c>
    </row>
    <row r="16" spans="1:9" ht="29.5" customHeight="1" x14ac:dyDescent="0.35">
      <c r="A16" s="16">
        <v>32.9</v>
      </c>
      <c r="B16" s="16">
        <f t="shared" si="0"/>
        <v>122.1</v>
      </c>
      <c r="C16" s="16">
        <f t="shared" si="1"/>
        <v>0.19999999999999574</v>
      </c>
      <c r="D16" s="17" t="s">
        <v>40</v>
      </c>
      <c r="E16" s="18"/>
      <c r="F16" s="19">
        <f t="shared" ref="F16:F19" si="3">IF($C16=0,"",+$A16*3600/F$9/86400+$F$7)</f>
        <v>0.4944078947368421</v>
      </c>
      <c r="G16" s="19">
        <f t="shared" si="2"/>
        <v>0.49260416666666662</v>
      </c>
      <c r="H16" s="19">
        <f t="shared" si="2"/>
        <v>0.4909722222222222</v>
      </c>
      <c r="I16" s="19">
        <f t="shared" si="2"/>
        <v>0.48948863636363638</v>
      </c>
    </row>
    <row r="17" spans="1:9" ht="18.5" customHeight="1" x14ac:dyDescent="0.35">
      <c r="A17" s="16">
        <v>33.1</v>
      </c>
      <c r="B17" s="16">
        <f t="shared" si="0"/>
        <v>121.9</v>
      </c>
      <c r="C17" s="16">
        <f t="shared" si="1"/>
        <v>0.20000000000000284</v>
      </c>
      <c r="D17" s="17" t="s">
        <v>27</v>
      </c>
      <c r="E17" s="18"/>
      <c r="F17" s="19">
        <f t="shared" si="3"/>
        <v>0.49462719298245611</v>
      </c>
      <c r="G17" s="19">
        <f t="shared" si="2"/>
        <v>0.49281249999999999</v>
      </c>
      <c r="H17" s="19">
        <f t="shared" si="2"/>
        <v>0.4911706349206349</v>
      </c>
      <c r="I17" s="19">
        <f t="shared" si="2"/>
        <v>0.48967803030303025</v>
      </c>
    </row>
    <row r="18" spans="1:9" x14ac:dyDescent="0.35">
      <c r="A18" s="16">
        <v>33.6</v>
      </c>
      <c r="B18" s="16">
        <f t="shared" si="0"/>
        <v>121.4</v>
      </c>
      <c r="C18" s="16">
        <f t="shared" si="1"/>
        <v>0.5</v>
      </c>
      <c r="D18" s="17" t="s">
        <v>41</v>
      </c>
      <c r="E18" s="18"/>
      <c r="F18" s="19">
        <f t="shared" si="3"/>
        <v>0.49517543859649121</v>
      </c>
      <c r="G18" s="19">
        <f t="shared" si="2"/>
        <v>0.49333333333333329</v>
      </c>
      <c r="H18" s="19">
        <f t="shared" si="2"/>
        <v>0.49166666666666664</v>
      </c>
      <c r="I18" s="19">
        <f t="shared" si="2"/>
        <v>0.49015151515151512</v>
      </c>
    </row>
    <row r="19" spans="1:9" x14ac:dyDescent="0.35">
      <c r="A19" s="16">
        <v>90.07</v>
      </c>
      <c r="B19" s="16">
        <f t="shared" si="0"/>
        <v>64.930000000000007</v>
      </c>
      <c r="C19" s="16">
        <f t="shared" si="1"/>
        <v>56.469999999999992</v>
      </c>
      <c r="D19" s="17" t="s">
        <v>42</v>
      </c>
      <c r="E19" s="18"/>
      <c r="F19" s="19">
        <f t="shared" si="3"/>
        <v>0.55709429824561407</v>
      </c>
      <c r="G19" s="19">
        <f t="shared" si="2"/>
        <v>0.55215625000000002</v>
      </c>
      <c r="H19" s="19">
        <f t="shared" si="2"/>
        <v>0.54768849206349202</v>
      </c>
      <c r="I19" s="19">
        <f t="shared" si="2"/>
        <v>0.5436268939393939</v>
      </c>
    </row>
    <row r="20" spans="1:9" ht="17.5" customHeight="1" x14ac:dyDescent="0.35">
      <c r="A20" s="16">
        <v>110</v>
      </c>
      <c r="B20" s="16">
        <f t="shared" si="0"/>
        <v>45</v>
      </c>
      <c r="C20" s="16">
        <f t="shared" si="1"/>
        <v>19.930000000000007</v>
      </c>
      <c r="D20" s="17" t="s">
        <v>43</v>
      </c>
      <c r="E20" s="18"/>
      <c r="F20" s="19">
        <f>IF($C20=0,"",+$A20*3600/F$9/86400+$F$7)</f>
        <v>0.57894736842105265</v>
      </c>
      <c r="G20" s="19">
        <f t="shared" si="2"/>
        <v>0.57291666666666663</v>
      </c>
      <c r="H20" s="19">
        <f t="shared" si="2"/>
        <v>0.56746031746031744</v>
      </c>
      <c r="I20" s="19">
        <f t="shared" si="2"/>
        <v>0.5625</v>
      </c>
    </row>
    <row r="21" spans="1:9" ht="33.5" customHeight="1" x14ac:dyDescent="0.35">
      <c r="A21" s="16">
        <v>111</v>
      </c>
      <c r="B21" s="16">
        <f t="shared" si="0"/>
        <v>44</v>
      </c>
      <c r="C21" s="16">
        <f t="shared" si="1"/>
        <v>1</v>
      </c>
      <c r="D21" s="17" t="s">
        <v>44</v>
      </c>
      <c r="E21" s="18"/>
      <c r="F21" s="19">
        <f>IF($C21=0,"",+$A21*3600/F$9/86400+$F$7)</f>
        <v>0.58004385964912275</v>
      </c>
      <c r="G21" s="19">
        <f t="shared" si="2"/>
        <v>0.57395833333333335</v>
      </c>
      <c r="H21" s="19">
        <f t="shared" si="2"/>
        <v>0.56845238095238093</v>
      </c>
      <c r="I21" s="19">
        <f t="shared" si="2"/>
        <v>0.56344696969696972</v>
      </c>
    </row>
    <row r="22" spans="1:9" ht="32" customHeight="1" x14ac:dyDescent="0.35">
      <c r="A22" s="16">
        <v>112</v>
      </c>
      <c r="B22" s="16">
        <f t="shared" si="0"/>
        <v>43</v>
      </c>
      <c r="C22" s="16">
        <f t="shared" si="1"/>
        <v>1</v>
      </c>
      <c r="D22" s="17" t="s">
        <v>45</v>
      </c>
      <c r="E22" s="18"/>
      <c r="F22" s="19">
        <f>IF($C22=0,"",+$A22*3600/F$9/86400+$F$7)</f>
        <v>0.58114035087719296</v>
      </c>
      <c r="G22" s="19">
        <f t="shared" si="2"/>
        <v>0.57499999999999996</v>
      </c>
      <c r="H22" s="19">
        <f t="shared" si="2"/>
        <v>0.56944444444444442</v>
      </c>
      <c r="I22" s="19">
        <f t="shared" si="2"/>
        <v>0.56439393939393934</v>
      </c>
    </row>
    <row r="23" spans="1:9" ht="18.5" customHeight="1" x14ac:dyDescent="0.35">
      <c r="A23" s="16">
        <v>132</v>
      </c>
      <c r="B23" s="16">
        <f t="shared" si="0"/>
        <v>23</v>
      </c>
      <c r="C23" s="16">
        <f t="shared" si="1"/>
        <v>20</v>
      </c>
      <c r="D23" s="17" t="s">
        <v>46</v>
      </c>
      <c r="E23" s="20"/>
      <c r="F23" s="19">
        <f>IF($C23=0,"",+$A23*3600/F$9/86400+$F$7)</f>
        <v>0.60307017543859653</v>
      </c>
      <c r="G23" s="19">
        <f t="shared" si="2"/>
        <v>0.59583333333333333</v>
      </c>
      <c r="H23" s="19">
        <f t="shared" si="2"/>
        <v>0.5892857142857143</v>
      </c>
      <c r="I23" s="19">
        <f t="shared" si="2"/>
        <v>0.58333333333333326</v>
      </c>
    </row>
    <row r="24" spans="1:9" ht="27" customHeight="1" x14ac:dyDescent="0.35">
      <c r="A24" s="16">
        <v>133</v>
      </c>
      <c r="B24" s="16">
        <f t="shared" si="0"/>
        <v>22</v>
      </c>
      <c r="C24" s="16">
        <f t="shared" si="1"/>
        <v>1</v>
      </c>
      <c r="D24" s="17" t="s">
        <v>47</v>
      </c>
      <c r="E24" s="18"/>
      <c r="F24" s="19">
        <f t="shared" ref="F24" si="4">IF($C24=0,"",+$A24*3600/F$9/86400+$F$7)</f>
        <v>0.60416666666666663</v>
      </c>
      <c r="G24" s="19">
        <f t="shared" si="2"/>
        <v>0.59687500000000004</v>
      </c>
      <c r="H24" s="19">
        <f t="shared" si="2"/>
        <v>0.59027777777777779</v>
      </c>
      <c r="I24" s="19">
        <f t="shared" si="2"/>
        <v>0.58428030303030298</v>
      </c>
    </row>
    <row r="25" spans="1:9" ht="26.5" customHeight="1" x14ac:dyDescent="0.35">
      <c r="A25" s="16">
        <v>135</v>
      </c>
      <c r="B25" s="16">
        <f t="shared" si="0"/>
        <v>20</v>
      </c>
      <c r="C25" s="16">
        <f t="shared" si="1"/>
        <v>2</v>
      </c>
      <c r="D25" s="17" t="s">
        <v>48</v>
      </c>
      <c r="E25" s="18"/>
      <c r="F25" s="19">
        <f>IF($C25=0,"",+$A25*3600/F$9/86400+$F$7)</f>
        <v>0.60635964912280704</v>
      </c>
      <c r="G25" s="19">
        <f t="shared" si="2"/>
        <v>0.59895833333333326</v>
      </c>
      <c r="H25" s="19">
        <f t="shared" si="2"/>
        <v>0.59226190476190477</v>
      </c>
      <c r="I25" s="19">
        <f t="shared" si="2"/>
        <v>0.58617424242424243</v>
      </c>
    </row>
    <row r="26" spans="1:9" ht="24" customHeight="1" x14ac:dyDescent="0.35">
      <c r="A26" s="16">
        <v>135.19999999999999</v>
      </c>
      <c r="B26" s="16">
        <f t="shared" si="0"/>
        <v>19.800000000000011</v>
      </c>
      <c r="C26" s="16">
        <f t="shared" si="1"/>
        <v>0.19999999999998863</v>
      </c>
      <c r="D26" s="21" t="s">
        <v>49</v>
      </c>
      <c r="E26" s="18"/>
      <c r="F26" s="19">
        <f t="shared" ref="F26:F29" si="5">IF($C26=0,"",+$A26*3600/F$9/86400+$F$7)</f>
        <v>0.606578947368421</v>
      </c>
      <c r="G26" s="19">
        <f t="shared" si="2"/>
        <v>0.59916666666666663</v>
      </c>
      <c r="H26" s="19">
        <f t="shared" si="2"/>
        <v>0.59246031746031746</v>
      </c>
      <c r="I26" s="19">
        <f t="shared" si="2"/>
        <v>0.58636363636363631</v>
      </c>
    </row>
    <row r="27" spans="1:9" ht="24" customHeight="1" x14ac:dyDescent="0.35">
      <c r="A27" s="16">
        <v>135.30000000000001</v>
      </c>
      <c r="B27" s="16">
        <f t="shared" si="0"/>
        <v>19.699999999999989</v>
      </c>
      <c r="C27" s="16">
        <f t="shared" si="1"/>
        <v>0.10000000000002274</v>
      </c>
      <c r="D27" s="21" t="s">
        <v>50</v>
      </c>
      <c r="E27" s="18"/>
      <c r="F27" s="19">
        <f t="shared" si="5"/>
        <v>0.60668859649122808</v>
      </c>
      <c r="G27" s="19">
        <f t="shared" si="2"/>
        <v>0.59927083333333331</v>
      </c>
      <c r="H27" s="19">
        <f t="shared" si="2"/>
        <v>0.59255952380952381</v>
      </c>
      <c r="I27" s="19">
        <f t="shared" si="2"/>
        <v>0.5864583333333333</v>
      </c>
    </row>
    <row r="28" spans="1:9" ht="32" customHeight="1" x14ac:dyDescent="0.35">
      <c r="A28" s="35">
        <v>136</v>
      </c>
      <c r="B28" s="35">
        <f t="shared" si="0"/>
        <v>19</v>
      </c>
      <c r="C28" s="35">
        <f t="shared" si="1"/>
        <v>0.69999999999998863</v>
      </c>
      <c r="D28" s="36" t="s">
        <v>51</v>
      </c>
      <c r="E28" s="37"/>
      <c r="F28" s="19">
        <f t="shared" si="5"/>
        <v>0.60745614035087714</v>
      </c>
      <c r="G28" s="19">
        <f t="shared" si="2"/>
        <v>0.6</v>
      </c>
      <c r="H28" s="19">
        <f t="shared" si="2"/>
        <v>0.59325396825396826</v>
      </c>
      <c r="I28" s="19">
        <f t="shared" si="2"/>
        <v>0.58712121212121215</v>
      </c>
    </row>
    <row r="29" spans="1:9" ht="23" customHeight="1" x14ac:dyDescent="0.35">
      <c r="A29" s="16">
        <v>137</v>
      </c>
      <c r="B29" s="16">
        <f t="shared" si="0"/>
        <v>18</v>
      </c>
      <c r="C29" s="16">
        <f t="shared" si="1"/>
        <v>1</v>
      </c>
      <c r="D29" s="17" t="s">
        <v>52</v>
      </c>
      <c r="E29" s="18"/>
      <c r="F29" s="19">
        <f t="shared" si="5"/>
        <v>0.60855263157894735</v>
      </c>
      <c r="G29" s="19">
        <f t="shared" si="2"/>
        <v>0.6010416666666667</v>
      </c>
      <c r="H29" s="19">
        <f t="shared" si="2"/>
        <v>0.59424603174603174</v>
      </c>
      <c r="I29" s="19">
        <f t="shared" si="2"/>
        <v>0.58806818181818177</v>
      </c>
    </row>
    <row r="30" spans="1:9" ht="25.5" customHeight="1" x14ac:dyDescent="0.35">
      <c r="A30" s="16">
        <v>143</v>
      </c>
      <c r="B30" s="16">
        <f t="shared" si="0"/>
        <v>12</v>
      </c>
      <c r="C30" s="16">
        <f t="shared" si="1"/>
        <v>6</v>
      </c>
      <c r="D30" s="17" t="s">
        <v>53</v>
      </c>
      <c r="E30" s="18"/>
      <c r="F30" s="19">
        <f>IF($C30=0,"",+$A30*3600/F$9/86400+$F$7)</f>
        <v>0.61513157894736836</v>
      </c>
      <c r="G30" s="19">
        <f t="shared" si="2"/>
        <v>0.60729166666666667</v>
      </c>
      <c r="H30" s="19">
        <f t="shared" si="2"/>
        <v>0.60019841269841268</v>
      </c>
      <c r="I30" s="19">
        <f t="shared" si="2"/>
        <v>0.59375</v>
      </c>
    </row>
    <row r="31" spans="1:9" ht="29" customHeight="1" x14ac:dyDescent="0.35">
      <c r="A31" s="16">
        <v>154.5</v>
      </c>
      <c r="B31" s="16">
        <f t="shared" si="0"/>
        <v>0.5</v>
      </c>
      <c r="C31" s="16">
        <f t="shared" si="1"/>
        <v>11.5</v>
      </c>
      <c r="D31" s="21" t="s">
        <v>54</v>
      </c>
      <c r="E31" s="18"/>
      <c r="F31" s="19">
        <f>IF($C31=0,"",+$A31*3600/F$9/86400+$F$7)</f>
        <v>0.62774122807017541</v>
      </c>
      <c r="G31" s="19">
        <f t="shared" si="2"/>
        <v>0.61927083333333333</v>
      </c>
      <c r="H31" s="19">
        <f t="shared" si="2"/>
        <v>0.61160714285714279</v>
      </c>
      <c r="I31" s="19">
        <f t="shared" si="2"/>
        <v>0.60464015151515149</v>
      </c>
    </row>
    <row r="32" spans="1:9" s="41" customFormat="1" ht="32" customHeight="1" x14ac:dyDescent="0.35">
      <c r="A32" s="38">
        <v>155</v>
      </c>
      <c r="B32" s="38">
        <f t="shared" si="0"/>
        <v>0</v>
      </c>
      <c r="C32" s="38">
        <f t="shared" si="1"/>
        <v>0.5</v>
      </c>
      <c r="D32" s="23" t="s">
        <v>55</v>
      </c>
      <c r="E32" s="39"/>
      <c r="F32" s="40">
        <f>IF($C32=0,"",+$A32*3600/F$9/86400+$F$7)</f>
        <v>0.62828947368421051</v>
      </c>
      <c r="G32" s="40">
        <f t="shared" si="2"/>
        <v>0.61979166666666663</v>
      </c>
      <c r="H32" s="40">
        <f t="shared" si="2"/>
        <v>0.61210317460317465</v>
      </c>
      <c r="I32" s="40">
        <f t="shared" si="2"/>
        <v>0.60511363636363635</v>
      </c>
    </row>
  </sheetData>
  <mergeCells count="13">
    <mergeCell ref="A7:C7"/>
    <mergeCell ref="F7:I7"/>
    <mergeCell ref="A8:C8"/>
    <mergeCell ref="A9:C9"/>
    <mergeCell ref="D10:D11"/>
    <mergeCell ref="E10:E11"/>
    <mergeCell ref="F10:I11"/>
    <mergeCell ref="A1:I1"/>
    <mergeCell ref="A2:I2"/>
    <mergeCell ref="A3:I3"/>
    <mergeCell ref="A4:I4"/>
    <mergeCell ref="A6:C6"/>
    <mergeCell ref="F6:I6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BE94E-09C9-4731-95EA-3785ECEFA103}">
  <dimension ref="A1:I27"/>
  <sheetViews>
    <sheetView topLeftCell="A18" workbookViewId="0">
      <selection activeCell="F30" sqref="F30"/>
    </sheetView>
  </sheetViews>
  <sheetFormatPr defaultRowHeight="14.5" x14ac:dyDescent="0.35"/>
  <cols>
    <col min="4" max="4" width="75.6328125" customWidth="1"/>
    <col min="9" max="9" width="10.1796875" customWidth="1"/>
  </cols>
  <sheetData>
    <row r="1" spans="1:9" ht="18" x14ac:dyDescent="0.35">
      <c r="A1" s="32" t="s">
        <v>0</v>
      </c>
      <c r="B1" s="32"/>
      <c r="C1" s="32"/>
      <c r="D1" s="32"/>
      <c r="E1" s="32"/>
      <c r="F1" s="32"/>
      <c r="G1" s="32"/>
      <c r="H1" s="32"/>
      <c r="I1" s="32"/>
    </row>
    <row r="2" spans="1:9" ht="18" x14ac:dyDescent="0.35">
      <c r="A2" s="32" t="s">
        <v>106</v>
      </c>
      <c r="B2" s="32"/>
      <c r="C2" s="32"/>
      <c r="D2" s="32"/>
      <c r="E2" s="32"/>
      <c r="F2" s="32"/>
      <c r="G2" s="32"/>
      <c r="H2" s="32"/>
      <c r="I2" s="32"/>
    </row>
    <row r="3" spans="1:9" ht="15.5" x14ac:dyDescent="0.35">
      <c r="A3" s="33"/>
      <c r="B3" s="33"/>
      <c r="C3" s="33"/>
      <c r="D3" s="33"/>
      <c r="E3" s="33"/>
      <c r="F3" s="33"/>
      <c r="G3" s="33"/>
      <c r="H3" s="33"/>
      <c r="I3" s="33"/>
    </row>
    <row r="4" spans="1:9" ht="15.5" x14ac:dyDescent="0.35">
      <c r="A4" s="33" t="s">
        <v>2</v>
      </c>
      <c r="B4" s="33"/>
      <c r="C4" s="33"/>
      <c r="D4" s="33"/>
      <c r="E4" s="33"/>
      <c r="F4" s="33"/>
      <c r="G4" s="33"/>
      <c r="H4" s="33"/>
      <c r="I4" s="33"/>
    </row>
    <row r="5" spans="1:9" ht="15.5" x14ac:dyDescent="0.35">
      <c r="A5" s="1"/>
      <c r="B5" s="1"/>
      <c r="C5" s="1"/>
      <c r="D5" s="1"/>
      <c r="E5" s="1"/>
      <c r="F5" s="1"/>
      <c r="G5" s="1"/>
      <c r="H5" s="1"/>
      <c r="I5" s="1"/>
    </row>
    <row r="6" spans="1:9" x14ac:dyDescent="0.35">
      <c r="A6" s="27" t="s">
        <v>3</v>
      </c>
      <c r="B6" s="27"/>
      <c r="C6" s="27"/>
      <c r="D6" s="26" t="s">
        <v>107</v>
      </c>
      <c r="E6" s="2" t="s">
        <v>4</v>
      </c>
      <c r="F6" s="34"/>
      <c r="G6" s="34"/>
      <c r="H6" s="34"/>
      <c r="I6" s="34"/>
    </row>
    <row r="7" spans="1:9" x14ac:dyDescent="0.35">
      <c r="A7" s="27" t="s">
        <v>5</v>
      </c>
      <c r="B7" s="27"/>
      <c r="C7" s="27"/>
      <c r="D7" s="3"/>
      <c r="E7" s="4" t="s">
        <v>6</v>
      </c>
      <c r="F7" s="28">
        <v>0.45833333333333331</v>
      </c>
      <c r="G7" s="28"/>
      <c r="H7" s="28"/>
      <c r="I7" s="28"/>
    </row>
    <row r="8" spans="1:9" x14ac:dyDescent="0.35">
      <c r="A8" s="27" t="s">
        <v>7</v>
      </c>
      <c r="B8" s="27"/>
      <c r="C8" s="27"/>
      <c r="D8" s="3"/>
      <c r="E8" s="4" t="s">
        <v>6</v>
      </c>
      <c r="F8" s="5">
        <f>MAX(F12:F60)</f>
        <v>0.62609649122807021</v>
      </c>
      <c r="G8" s="5">
        <f>MAX(G12:G953)</f>
        <v>0.6177083333333333</v>
      </c>
      <c r="H8" s="5">
        <f>MAX(H12:H953)</f>
        <v>0.61011904761904756</v>
      </c>
      <c r="I8" s="5">
        <f>MAX(I12:I953)</f>
        <v>0.60321969696969702</v>
      </c>
    </row>
    <row r="9" spans="1:9" x14ac:dyDescent="0.35">
      <c r="A9" s="27" t="s">
        <v>8</v>
      </c>
      <c r="B9" s="27"/>
      <c r="C9" s="27"/>
      <c r="D9" s="6">
        <v>153</v>
      </c>
      <c r="E9" s="4" t="s">
        <v>9</v>
      </c>
      <c r="F9" s="7">
        <v>38</v>
      </c>
      <c r="G9" s="7">
        <v>40</v>
      </c>
      <c r="H9" s="7">
        <v>42</v>
      </c>
      <c r="I9" s="7">
        <v>44</v>
      </c>
    </row>
    <row r="10" spans="1:9" x14ac:dyDescent="0.35">
      <c r="A10" s="8" t="s">
        <v>10</v>
      </c>
      <c r="B10" s="9" t="s">
        <v>10</v>
      </c>
      <c r="C10" s="9" t="s">
        <v>10</v>
      </c>
      <c r="D10" s="29" t="s">
        <v>11</v>
      </c>
      <c r="E10" s="30"/>
      <c r="F10" s="31" t="s">
        <v>12</v>
      </c>
      <c r="G10" s="31"/>
      <c r="H10" s="31"/>
      <c r="I10" s="31"/>
    </row>
    <row r="11" spans="1:9" x14ac:dyDescent="0.35">
      <c r="A11" s="10" t="s">
        <v>13</v>
      </c>
      <c r="B11" s="9" t="s">
        <v>14</v>
      </c>
      <c r="C11" s="9" t="s">
        <v>15</v>
      </c>
      <c r="D11" s="29"/>
      <c r="E11" s="30"/>
      <c r="F11" s="31"/>
      <c r="G11" s="31"/>
      <c r="H11" s="31"/>
      <c r="I11" s="31"/>
    </row>
    <row r="12" spans="1:9" x14ac:dyDescent="0.35">
      <c r="A12" s="11">
        <v>0</v>
      </c>
      <c r="B12" s="12">
        <v>153</v>
      </c>
      <c r="C12" s="12">
        <f>A12-A12</f>
        <v>0</v>
      </c>
      <c r="D12" s="13" t="s">
        <v>108</v>
      </c>
      <c r="E12" s="14"/>
      <c r="F12" s="68">
        <f>+F7</f>
        <v>0.45833333333333331</v>
      </c>
      <c r="G12" s="68">
        <f>+F7</f>
        <v>0.45833333333333331</v>
      </c>
      <c r="H12" s="68">
        <f>+F7</f>
        <v>0.45833333333333331</v>
      </c>
      <c r="I12" s="68">
        <f>+F7</f>
        <v>0.45833333333333331</v>
      </c>
    </row>
    <row r="13" spans="1:9" x14ac:dyDescent="0.35">
      <c r="A13" s="16">
        <v>25</v>
      </c>
      <c r="B13" s="16">
        <f>+$B$12-A13</f>
        <v>128</v>
      </c>
      <c r="C13" s="16">
        <f>+A13-A12</f>
        <v>25</v>
      </c>
      <c r="D13" s="17" t="s">
        <v>109</v>
      </c>
      <c r="E13" s="18"/>
      <c r="F13" s="53">
        <f>IF($C13=0,"",+$A13*3600/F$9/86400+$F$7)</f>
        <v>0.4857456140350877</v>
      </c>
      <c r="G13" s="53">
        <f>IF($C13=0,"",+$A13*3600/G$9/86400+$F$7)</f>
        <v>0.484375</v>
      </c>
      <c r="H13" s="53">
        <f>IF($C13=0,"",+$A13*3600/H$9/86400+$F$7)</f>
        <v>0.48313492063492064</v>
      </c>
      <c r="I13" s="53">
        <f>IF($C13=0,"",+$A13*3600/I$9/86400+$F$7)</f>
        <v>0.48200757575757575</v>
      </c>
    </row>
    <row r="14" spans="1:9" x14ac:dyDescent="0.35">
      <c r="A14" s="16">
        <v>30</v>
      </c>
      <c r="B14" s="16">
        <f t="shared" ref="B14:B27" si="0">+$B$12-A14</f>
        <v>123</v>
      </c>
      <c r="C14" s="16">
        <f t="shared" ref="C14:C27" si="1">+A14-A13</f>
        <v>5</v>
      </c>
      <c r="D14" s="17" t="s">
        <v>110</v>
      </c>
      <c r="E14" s="18"/>
      <c r="F14" s="53">
        <f>IF($C14=0,"",+$A14*3600/F$9/86400+$F$7)</f>
        <v>0.49122807017543857</v>
      </c>
      <c r="G14" s="53">
        <f t="shared" ref="G14:I27" si="2">IF($C14=0,"",+$A14*3600/G$9/86400+$F$7)</f>
        <v>0.48958333333333331</v>
      </c>
      <c r="H14" s="53">
        <f t="shared" si="2"/>
        <v>0.48809523809523808</v>
      </c>
      <c r="I14" s="53">
        <f t="shared" si="2"/>
        <v>0.4867424242424242</v>
      </c>
    </row>
    <row r="15" spans="1:9" x14ac:dyDescent="0.35">
      <c r="A15" s="16">
        <v>32</v>
      </c>
      <c r="B15" s="16">
        <f t="shared" si="0"/>
        <v>121</v>
      </c>
      <c r="C15" s="16">
        <f t="shared" si="1"/>
        <v>2</v>
      </c>
      <c r="D15" s="17" t="s">
        <v>111</v>
      </c>
      <c r="E15" s="18"/>
      <c r="F15" s="53">
        <f>IF($C15=0,"",+$A15*3600/F$9/86400+$F$7)</f>
        <v>0.49342105263157893</v>
      </c>
      <c r="G15" s="53">
        <f t="shared" si="2"/>
        <v>0.49166666666666664</v>
      </c>
      <c r="H15" s="53">
        <f t="shared" si="2"/>
        <v>0.49007936507936506</v>
      </c>
      <c r="I15" s="53">
        <f t="shared" si="2"/>
        <v>0.48863636363636359</v>
      </c>
    </row>
    <row r="16" spans="1:9" x14ac:dyDescent="0.35">
      <c r="A16" s="16">
        <v>54</v>
      </c>
      <c r="B16" s="16">
        <f t="shared" si="0"/>
        <v>99</v>
      </c>
      <c r="C16" s="16">
        <f t="shared" si="1"/>
        <v>22</v>
      </c>
      <c r="D16" s="17" t="s">
        <v>112</v>
      </c>
      <c r="E16" s="18"/>
      <c r="F16" s="53">
        <f t="shared" ref="F16:F19" si="3">IF($C16=0,"",+$A16*3600/F$9/86400+$F$7)</f>
        <v>0.51754385964912275</v>
      </c>
      <c r="G16" s="53">
        <f t="shared" si="2"/>
        <v>0.51458333333333328</v>
      </c>
      <c r="H16" s="53">
        <f t="shared" si="2"/>
        <v>0.51190476190476186</v>
      </c>
      <c r="I16" s="53">
        <f t="shared" si="2"/>
        <v>0.50946969696969691</v>
      </c>
    </row>
    <row r="17" spans="1:9" x14ac:dyDescent="0.35">
      <c r="A17" s="16">
        <v>75</v>
      </c>
      <c r="B17" s="16">
        <f t="shared" si="0"/>
        <v>78</v>
      </c>
      <c r="C17" s="16">
        <f t="shared" si="1"/>
        <v>21</v>
      </c>
      <c r="D17" s="17" t="s">
        <v>113</v>
      </c>
      <c r="E17" s="18"/>
      <c r="F17" s="53">
        <f t="shared" si="3"/>
        <v>0.54057017543859642</v>
      </c>
      <c r="G17" s="53">
        <f t="shared" si="2"/>
        <v>0.53645833333333326</v>
      </c>
      <c r="H17" s="53">
        <f t="shared" si="2"/>
        <v>0.53273809523809523</v>
      </c>
      <c r="I17" s="53">
        <f t="shared" si="2"/>
        <v>0.52935606060606055</v>
      </c>
    </row>
    <row r="18" spans="1:9" x14ac:dyDescent="0.35">
      <c r="A18" s="16">
        <v>77</v>
      </c>
      <c r="B18" s="16">
        <f t="shared" si="0"/>
        <v>76</v>
      </c>
      <c r="C18" s="16">
        <f t="shared" si="1"/>
        <v>2</v>
      </c>
      <c r="D18" s="17" t="s">
        <v>114</v>
      </c>
      <c r="E18" s="18"/>
      <c r="F18" s="53">
        <f t="shared" si="3"/>
        <v>0.54276315789473684</v>
      </c>
      <c r="G18" s="53">
        <f t="shared" si="2"/>
        <v>0.5385416666666667</v>
      </c>
      <c r="H18" s="53">
        <f t="shared" si="2"/>
        <v>0.53472222222222221</v>
      </c>
      <c r="I18" s="53">
        <f t="shared" si="2"/>
        <v>0.53125</v>
      </c>
    </row>
    <row r="19" spans="1:9" x14ac:dyDescent="0.35">
      <c r="A19" s="16">
        <v>77.5</v>
      </c>
      <c r="B19" s="16">
        <f t="shared" si="0"/>
        <v>75.5</v>
      </c>
      <c r="C19" s="16">
        <f t="shared" si="1"/>
        <v>0.5</v>
      </c>
      <c r="D19" s="17" t="s">
        <v>115</v>
      </c>
      <c r="E19" s="18"/>
      <c r="F19" s="53">
        <f t="shared" si="3"/>
        <v>0.54331140350877194</v>
      </c>
      <c r="G19" s="53">
        <f t="shared" si="2"/>
        <v>0.5390625</v>
      </c>
      <c r="H19" s="53">
        <f t="shared" si="2"/>
        <v>0.53521825396825395</v>
      </c>
      <c r="I19" s="53">
        <f t="shared" si="2"/>
        <v>0.53172348484848486</v>
      </c>
    </row>
    <row r="20" spans="1:9" x14ac:dyDescent="0.35">
      <c r="A20" s="16">
        <v>79.8</v>
      </c>
      <c r="B20" s="16">
        <f t="shared" si="0"/>
        <v>73.2</v>
      </c>
      <c r="C20" s="16">
        <f t="shared" si="1"/>
        <v>2.2999999999999972</v>
      </c>
      <c r="D20" s="17" t="s">
        <v>116</v>
      </c>
      <c r="E20" s="18"/>
      <c r="F20" s="53">
        <f>IF($C20=0,"",+$A20*3600/F$9/86400+$F$7)</f>
        <v>0.54583333333333328</v>
      </c>
      <c r="G20" s="53">
        <f t="shared" si="2"/>
        <v>0.54145833333333337</v>
      </c>
      <c r="H20" s="53">
        <f t="shared" si="2"/>
        <v>0.53749999999999998</v>
      </c>
      <c r="I20" s="53">
        <f t="shared" si="2"/>
        <v>0.53390151515151518</v>
      </c>
    </row>
    <row r="21" spans="1:9" x14ac:dyDescent="0.35">
      <c r="A21" s="16">
        <v>101</v>
      </c>
      <c r="B21" s="16">
        <f t="shared" si="0"/>
        <v>52</v>
      </c>
      <c r="C21" s="16">
        <f t="shared" si="1"/>
        <v>21.200000000000003</v>
      </c>
      <c r="D21" s="17" t="s">
        <v>117</v>
      </c>
      <c r="E21" s="18"/>
      <c r="F21" s="53">
        <f>IF($C21=0,"",+$A21*3600/F$9/86400+$F$7)</f>
        <v>0.56907894736842102</v>
      </c>
      <c r="G21" s="53">
        <f t="shared" si="2"/>
        <v>0.56354166666666661</v>
      </c>
      <c r="H21" s="53">
        <f t="shared" si="2"/>
        <v>0.55853174603174605</v>
      </c>
      <c r="I21" s="53">
        <f t="shared" si="2"/>
        <v>0.55397727272727271</v>
      </c>
    </row>
    <row r="22" spans="1:9" x14ac:dyDescent="0.35">
      <c r="A22" s="16">
        <v>102</v>
      </c>
      <c r="B22" s="16">
        <f t="shared" si="0"/>
        <v>51</v>
      </c>
      <c r="C22" s="16">
        <f t="shared" si="1"/>
        <v>1</v>
      </c>
      <c r="D22" s="17" t="s">
        <v>118</v>
      </c>
      <c r="E22" s="18"/>
      <c r="F22" s="53">
        <f>IF($C22=0,"",+$A22*3600/F$9/86400+$F$7)</f>
        <v>0.57017543859649122</v>
      </c>
      <c r="G22" s="53">
        <f t="shared" si="2"/>
        <v>0.56458333333333333</v>
      </c>
      <c r="H22" s="53">
        <f t="shared" si="2"/>
        <v>0.55952380952380953</v>
      </c>
      <c r="I22" s="53">
        <f t="shared" si="2"/>
        <v>0.55492424242424243</v>
      </c>
    </row>
    <row r="23" spans="1:9" x14ac:dyDescent="0.35">
      <c r="A23" s="16">
        <v>148</v>
      </c>
      <c r="B23" s="16">
        <f t="shared" si="0"/>
        <v>5</v>
      </c>
      <c r="C23" s="16">
        <f t="shared" si="1"/>
        <v>46</v>
      </c>
      <c r="D23" s="17" t="s">
        <v>119</v>
      </c>
      <c r="E23" s="20"/>
      <c r="F23" s="53">
        <f>IF($C23=0,"",+$A23*3600/F$9/86400+$F$7)</f>
        <v>0.62061403508771928</v>
      </c>
      <c r="G23" s="53">
        <f t="shared" si="2"/>
        <v>0.61250000000000004</v>
      </c>
      <c r="H23" s="53">
        <f t="shared" si="2"/>
        <v>0.60515873015873012</v>
      </c>
      <c r="I23" s="53">
        <f t="shared" si="2"/>
        <v>0.59848484848484851</v>
      </c>
    </row>
    <row r="24" spans="1:9" x14ac:dyDescent="0.35">
      <c r="A24" s="16">
        <v>149.19999999999999</v>
      </c>
      <c r="B24" s="16">
        <f t="shared" si="0"/>
        <v>3.8000000000000114</v>
      </c>
      <c r="C24" s="16">
        <f t="shared" si="1"/>
        <v>1.1999999999999886</v>
      </c>
      <c r="D24" s="17" t="s">
        <v>120</v>
      </c>
      <c r="E24" s="18"/>
      <c r="F24" s="53">
        <f t="shared" ref="F24" si="4">IF($C24=0,"",+$A24*3600/F$9/86400+$F$7)</f>
        <v>0.62192982456140355</v>
      </c>
      <c r="G24" s="53">
        <f t="shared" si="2"/>
        <v>0.61375000000000002</v>
      </c>
      <c r="H24" s="53">
        <f t="shared" si="2"/>
        <v>0.6063492063492063</v>
      </c>
      <c r="I24" s="53">
        <f t="shared" si="2"/>
        <v>0.59962121212121211</v>
      </c>
    </row>
    <row r="25" spans="1:9" x14ac:dyDescent="0.35">
      <c r="A25" s="16">
        <v>149.5</v>
      </c>
      <c r="B25" s="16">
        <f t="shared" si="0"/>
        <v>3.5</v>
      </c>
      <c r="C25" s="16">
        <f t="shared" si="1"/>
        <v>0.30000000000001137</v>
      </c>
      <c r="D25" s="17" t="s">
        <v>121</v>
      </c>
      <c r="E25" s="18"/>
      <c r="F25" s="53">
        <f>IF($C25=0,"",+$A25*3600/F$9/86400+$F$7)</f>
        <v>0.62225877192982448</v>
      </c>
      <c r="G25" s="53">
        <f t="shared" si="2"/>
        <v>0.61406249999999996</v>
      </c>
      <c r="H25" s="53">
        <f t="shared" si="2"/>
        <v>0.60664682539682535</v>
      </c>
      <c r="I25" s="53">
        <f t="shared" si="2"/>
        <v>0.59990530303030298</v>
      </c>
    </row>
    <row r="26" spans="1:9" x14ac:dyDescent="0.35">
      <c r="A26" s="16">
        <v>151</v>
      </c>
      <c r="B26" s="16">
        <f t="shared" si="0"/>
        <v>2</v>
      </c>
      <c r="C26" s="16">
        <f t="shared" si="1"/>
        <v>1.5</v>
      </c>
      <c r="D26" s="21" t="s">
        <v>122</v>
      </c>
      <c r="E26" s="18"/>
      <c r="F26" s="53">
        <f t="shared" ref="F26:F27" si="5">IF($C26=0,"",+$A26*3600/F$9/86400+$F$7)</f>
        <v>0.62390350877192979</v>
      </c>
      <c r="G26" s="53">
        <f t="shared" si="2"/>
        <v>0.61562499999999998</v>
      </c>
      <c r="H26" s="53">
        <f t="shared" si="2"/>
        <v>0.60813492063492058</v>
      </c>
      <c r="I26" s="53">
        <f t="shared" si="2"/>
        <v>0.60132575757575757</v>
      </c>
    </row>
    <row r="27" spans="1:9" x14ac:dyDescent="0.35">
      <c r="A27" s="22">
        <v>153</v>
      </c>
      <c r="B27" s="22">
        <f t="shared" si="0"/>
        <v>0</v>
      </c>
      <c r="C27" s="22">
        <f t="shared" si="1"/>
        <v>2</v>
      </c>
      <c r="D27" s="80" t="s">
        <v>123</v>
      </c>
      <c r="E27" s="24"/>
      <c r="F27" s="70">
        <f t="shared" si="5"/>
        <v>0.62609649122807021</v>
      </c>
      <c r="G27" s="70">
        <f t="shared" si="2"/>
        <v>0.6177083333333333</v>
      </c>
      <c r="H27" s="70">
        <f t="shared" si="2"/>
        <v>0.61011904761904756</v>
      </c>
      <c r="I27" s="70">
        <f t="shared" si="2"/>
        <v>0.60321969696969702</v>
      </c>
    </row>
  </sheetData>
  <mergeCells count="13">
    <mergeCell ref="A7:C7"/>
    <mergeCell ref="F7:I7"/>
    <mergeCell ref="A8:C8"/>
    <mergeCell ref="A9:C9"/>
    <mergeCell ref="D10:D11"/>
    <mergeCell ref="E10:E11"/>
    <mergeCell ref="F10:I11"/>
    <mergeCell ref="A1:I1"/>
    <mergeCell ref="A2:I2"/>
    <mergeCell ref="A3:I3"/>
    <mergeCell ref="A4:I4"/>
    <mergeCell ref="A6:C6"/>
    <mergeCell ref="F6:I6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AC49F-C6DA-4BDC-98B8-EA5E0F5FDD2B}">
  <dimension ref="A1:I26"/>
  <sheetViews>
    <sheetView topLeftCell="A9" workbookViewId="0">
      <selection activeCell="A28" sqref="A28"/>
    </sheetView>
  </sheetViews>
  <sheetFormatPr defaultRowHeight="14.5" x14ac:dyDescent="0.35"/>
  <cols>
    <col min="4" max="4" width="81.453125" customWidth="1"/>
    <col min="9" max="9" width="9.7265625" customWidth="1"/>
  </cols>
  <sheetData>
    <row r="1" spans="1:9" ht="18" x14ac:dyDescent="0.35">
      <c r="A1" s="32" t="s">
        <v>0</v>
      </c>
      <c r="B1" s="32"/>
      <c r="C1" s="32"/>
      <c r="D1" s="32"/>
      <c r="E1" s="32"/>
      <c r="F1" s="32"/>
      <c r="G1" s="32"/>
      <c r="H1" s="32"/>
      <c r="I1" s="32"/>
    </row>
    <row r="2" spans="1:9" ht="18" x14ac:dyDescent="0.35">
      <c r="A2" s="32" t="s">
        <v>124</v>
      </c>
      <c r="B2" s="32"/>
      <c r="C2" s="32"/>
      <c r="D2" s="32"/>
      <c r="E2" s="32"/>
      <c r="F2" s="32"/>
      <c r="G2" s="32"/>
      <c r="H2" s="32"/>
      <c r="I2" s="32"/>
    </row>
    <row r="3" spans="1:9" ht="15.5" x14ac:dyDescent="0.35">
      <c r="A3" s="33"/>
      <c r="B3" s="33"/>
      <c r="C3" s="33"/>
      <c r="D3" s="33"/>
      <c r="E3" s="33"/>
      <c r="F3" s="33"/>
      <c r="G3" s="33"/>
      <c r="H3" s="33"/>
      <c r="I3" s="33"/>
    </row>
    <row r="4" spans="1:9" ht="15.5" x14ac:dyDescent="0.35">
      <c r="A4" s="33" t="s">
        <v>2</v>
      </c>
      <c r="B4" s="33"/>
      <c r="C4" s="33"/>
      <c r="D4" s="33"/>
      <c r="E4" s="33"/>
      <c r="F4" s="33"/>
      <c r="G4" s="33"/>
      <c r="H4" s="33"/>
      <c r="I4" s="33"/>
    </row>
    <row r="5" spans="1:9" ht="15.5" x14ac:dyDescent="0.35">
      <c r="A5" s="1"/>
      <c r="B5" s="1"/>
      <c r="C5" s="1"/>
      <c r="D5" s="1"/>
      <c r="E5" s="1"/>
      <c r="F5" s="1"/>
      <c r="G5" s="1"/>
      <c r="H5" s="1"/>
      <c r="I5" s="1"/>
    </row>
    <row r="6" spans="1:9" x14ac:dyDescent="0.35">
      <c r="A6" s="27" t="s">
        <v>3</v>
      </c>
      <c r="B6" s="27"/>
      <c r="C6" s="27"/>
      <c r="D6" s="26" t="s">
        <v>107</v>
      </c>
      <c r="E6" s="2" t="s">
        <v>4</v>
      </c>
      <c r="F6" s="34"/>
      <c r="G6" s="34"/>
      <c r="H6" s="34"/>
      <c r="I6" s="34"/>
    </row>
    <row r="7" spans="1:9" x14ac:dyDescent="0.35">
      <c r="A7" s="27" t="s">
        <v>5</v>
      </c>
      <c r="B7" s="27"/>
      <c r="C7" s="27"/>
      <c r="D7" s="3"/>
      <c r="E7" s="4" t="s">
        <v>6</v>
      </c>
      <c r="F7" s="28">
        <v>0.45833333333333331</v>
      </c>
      <c r="G7" s="28"/>
      <c r="H7" s="28"/>
      <c r="I7" s="28"/>
    </row>
    <row r="8" spans="1:9" x14ac:dyDescent="0.35">
      <c r="A8" s="27" t="s">
        <v>7</v>
      </c>
      <c r="B8" s="27"/>
      <c r="C8" s="27"/>
      <c r="D8" s="3"/>
      <c r="E8" s="4" t="s">
        <v>6</v>
      </c>
      <c r="F8" s="5">
        <f>MAX(F12:F60)</f>
        <v>0.52105263157894732</v>
      </c>
      <c r="G8" s="5">
        <f>MAX(G12:G953)</f>
        <v>0.51791666666666669</v>
      </c>
      <c r="H8" s="5">
        <f>MAX(H12:H953)</f>
        <v>0.51507936507936503</v>
      </c>
      <c r="I8" s="5">
        <f>MAX(I12:I953)</f>
        <v>0.51249999999999996</v>
      </c>
    </row>
    <row r="9" spans="1:9" x14ac:dyDescent="0.35">
      <c r="A9" s="27" t="s">
        <v>8</v>
      </c>
      <c r="B9" s="27"/>
      <c r="C9" s="27"/>
      <c r="D9" s="6">
        <v>57.2</v>
      </c>
      <c r="E9" s="4" t="s">
        <v>9</v>
      </c>
      <c r="F9" s="7">
        <v>38</v>
      </c>
      <c r="G9" s="7">
        <v>40</v>
      </c>
      <c r="H9" s="7">
        <v>42</v>
      </c>
      <c r="I9" s="7">
        <v>44</v>
      </c>
    </row>
    <row r="10" spans="1:9" x14ac:dyDescent="0.35">
      <c r="A10" s="8" t="s">
        <v>10</v>
      </c>
      <c r="B10" s="9" t="s">
        <v>10</v>
      </c>
      <c r="C10" s="9" t="s">
        <v>10</v>
      </c>
      <c r="D10" s="29" t="s">
        <v>11</v>
      </c>
      <c r="E10" s="30"/>
      <c r="F10" s="31" t="s">
        <v>12</v>
      </c>
      <c r="G10" s="31"/>
      <c r="H10" s="31"/>
      <c r="I10" s="31"/>
    </row>
    <row r="11" spans="1:9" x14ac:dyDescent="0.35">
      <c r="A11" s="10" t="s">
        <v>13</v>
      </c>
      <c r="B11" s="9" t="s">
        <v>14</v>
      </c>
      <c r="C11" s="9" t="s">
        <v>15</v>
      </c>
      <c r="D11" s="29"/>
      <c r="E11" s="30"/>
      <c r="F11" s="31"/>
      <c r="G11" s="31"/>
      <c r="H11" s="31"/>
      <c r="I11" s="31"/>
    </row>
    <row r="12" spans="1:9" x14ac:dyDescent="0.35">
      <c r="A12" s="11">
        <v>0</v>
      </c>
      <c r="B12" s="12">
        <v>57.2</v>
      </c>
      <c r="C12" s="12">
        <f>A12-A12</f>
        <v>0</v>
      </c>
      <c r="D12" s="13" t="s">
        <v>125</v>
      </c>
      <c r="E12" s="14"/>
      <c r="F12" s="68">
        <f>+F7</f>
        <v>0.45833333333333331</v>
      </c>
      <c r="G12" s="68">
        <f>+F7</f>
        <v>0.45833333333333331</v>
      </c>
      <c r="H12" s="68">
        <f>+F7</f>
        <v>0.45833333333333331</v>
      </c>
      <c r="I12" s="68">
        <f>+F7</f>
        <v>0.45833333333333331</v>
      </c>
    </row>
    <row r="13" spans="1:9" x14ac:dyDescent="0.35">
      <c r="A13" s="16">
        <v>2</v>
      </c>
      <c r="B13" s="16">
        <f>+$B$12-A13</f>
        <v>55.2</v>
      </c>
      <c r="C13" s="16">
        <f>+A13-A12</f>
        <v>2</v>
      </c>
      <c r="D13" s="17" t="s">
        <v>126</v>
      </c>
      <c r="E13" s="18"/>
      <c r="F13" s="53">
        <f>IF($C13=0,"",+$A13*3600/F$9/86400+$F$7)</f>
        <v>0.46052631578947367</v>
      </c>
      <c r="G13" s="53">
        <f>IF($C13=0,"",+$A13*3600/G$9/86400+$F$7)</f>
        <v>0.46041666666666664</v>
      </c>
      <c r="H13" s="53">
        <f>IF($C13=0,"",+$A13*3600/H$9/86400+$F$7)</f>
        <v>0.46031746031746029</v>
      </c>
      <c r="I13" s="53">
        <f>IF($C13=0,"",+$A13*3600/I$9/86400+$F$7)</f>
        <v>0.46022727272727271</v>
      </c>
    </row>
    <row r="14" spans="1:9" x14ac:dyDescent="0.35">
      <c r="A14" s="16">
        <v>2.2000000000000002</v>
      </c>
      <c r="B14" s="16">
        <f t="shared" ref="B14:B26" si="0">+$B$12-A14</f>
        <v>55</v>
      </c>
      <c r="C14" s="16">
        <f t="shared" ref="C14:C26" si="1">+A14-A13</f>
        <v>0.20000000000000018</v>
      </c>
      <c r="D14" s="17" t="s">
        <v>127</v>
      </c>
      <c r="E14" s="18"/>
      <c r="F14" s="53">
        <f>IF($C14=0,"",+$A14*3600/F$9/86400+$F$7)</f>
        <v>0.46074561403508768</v>
      </c>
      <c r="G14" s="53">
        <f t="shared" ref="G14:I26" si="2">IF($C14=0,"",+$A14*3600/G$9/86400+$F$7)</f>
        <v>0.46062500000000001</v>
      </c>
      <c r="H14" s="53">
        <f t="shared" si="2"/>
        <v>0.46051587301587299</v>
      </c>
      <c r="I14" s="53">
        <f t="shared" si="2"/>
        <v>0.46041666666666664</v>
      </c>
    </row>
    <row r="15" spans="1:9" x14ac:dyDescent="0.35">
      <c r="A15" s="16">
        <v>3.7</v>
      </c>
      <c r="B15" s="16">
        <f t="shared" si="0"/>
        <v>53.5</v>
      </c>
      <c r="C15" s="16">
        <f t="shared" si="1"/>
        <v>1.5</v>
      </c>
      <c r="D15" s="17" t="s">
        <v>128</v>
      </c>
      <c r="E15" s="18"/>
      <c r="F15" s="53">
        <f>IF($C15=0,"",+$A15*3600/F$9/86400+$F$7)</f>
        <v>0.46239035087719299</v>
      </c>
      <c r="G15" s="53">
        <f t="shared" si="2"/>
        <v>0.46218749999999997</v>
      </c>
      <c r="H15" s="53">
        <f t="shared" si="2"/>
        <v>0.46200396825396822</v>
      </c>
      <c r="I15" s="53">
        <f t="shared" si="2"/>
        <v>0.46183712121212117</v>
      </c>
    </row>
    <row r="16" spans="1:9" x14ac:dyDescent="0.35">
      <c r="A16" s="16">
        <v>5</v>
      </c>
      <c r="B16" s="16">
        <f t="shared" si="0"/>
        <v>52.2</v>
      </c>
      <c r="C16" s="16">
        <f t="shared" si="1"/>
        <v>1.2999999999999998</v>
      </c>
      <c r="D16" s="17" t="s">
        <v>129</v>
      </c>
      <c r="E16" s="18"/>
      <c r="F16" s="53">
        <f t="shared" ref="F16:F19" si="3">IF($C16=0,"",+$A16*3600/F$9/86400+$F$7)</f>
        <v>0.46381578947368418</v>
      </c>
      <c r="G16" s="53">
        <f t="shared" si="2"/>
        <v>0.46354166666666663</v>
      </c>
      <c r="H16" s="53">
        <f t="shared" si="2"/>
        <v>0.46329365079365076</v>
      </c>
      <c r="I16" s="53">
        <f t="shared" si="2"/>
        <v>0.46306818181818182</v>
      </c>
    </row>
    <row r="17" spans="1:9" x14ac:dyDescent="0.35">
      <c r="A17" s="16">
        <v>14</v>
      </c>
      <c r="B17" s="16">
        <f t="shared" si="0"/>
        <v>43.2</v>
      </c>
      <c r="C17" s="16">
        <f t="shared" si="1"/>
        <v>9</v>
      </c>
      <c r="D17" s="17" t="s">
        <v>130</v>
      </c>
      <c r="E17" s="18"/>
      <c r="F17" s="53">
        <f t="shared" si="3"/>
        <v>0.47368421052631576</v>
      </c>
      <c r="G17" s="53">
        <f t="shared" si="2"/>
        <v>0.47291666666666665</v>
      </c>
      <c r="H17" s="53">
        <f t="shared" si="2"/>
        <v>0.47222222222222221</v>
      </c>
      <c r="I17" s="53">
        <f t="shared" si="2"/>
        <v>0.47159090909090906</v>
      </c>
    </row>
    <row r="18" spans="1:9" x14ac:dyDescent="0.35">
      <c r="A18" s="16">
        <v>37</v>
      </c>
      <c r="B18" s="16">
        <f t="shared" si="0"/>
        <v>20.200000000000003</v>
      </c>
      <c r="C18" s="16">
        <f t="shared" si="1"/>
        <v>23</v>
      </c>
      <c r="D18" s="17" t="s">
        <v>131</v>
      </c>
      <c r="E18" s="18"/>
      <c r="F18" s="53">
        <f t="shared" si="3"/>
        <v>0.49890350877192979</v>
      </c>
      <c r="G18" s="53">
        <f t="shared" si="2"/>
        <v>0.49687499999999996</v>
      </c>
      <c r="H18" s="53">
        <f t="shared" si="2"/>
        <v>0.4950396825396825</v>
      </c>
      <c r="I18" s="53">
        <f t="shared" si="2"/>
        <v>0.4933712121212121</v>
      </c>
    </row>
    <row r="19" spans="1:9" x14ac:dyDescent="0.35">
      <c r="A19" s="16">
        <v>42</v>
      </c>
      <c r="B19" s="16">
        <f t="shared" si="0"/>
        <v>15.200000000000003</v>
      </c>
      <c r="C19" s="16">
        <f t="shared" si="1"/>
        <v>5</v>
      </c>
      <c r="D19" s="17" t="s">
        <v>132</v>
      </c>
      <c r="E19" s="18"/>
      <c r="F19" s="53">
        <f t="shared" si="3"/>
        <v>0.50438596491228072</v>
      </c>
      <c r="G19" s="53">
        <f t="shared" si="2"/>
        <v>0.50208333333333333</v>
      </c>
      <c r="H19" s="53">
        <f t="shared" si="2"/>
        <v>0.5</v>
      </c>
      <c r="I19" s="53">
        <f t="shared" si="2"/>
        <v>0.49810606060606061</v>
      </c>
    </row>
    <row r="20" spans="1:9" x14ac:dyDescent="0.35">
      <c r="A20" s="16">
        <v>43.5</v>
      </c>
      <c r="B20" s="16">
        <f t="shared" si="0"/>
        <v>13.700000000000003</v>
      </c>
      <c r="C20" s="16">
        <f t="shared" si="1"/>
        <v>1.5</v>
      </c>
      <c r="D20" s="17" t="s">
        <v>133</v>
      </c>
      <c r="E20" s="18"/>
      <c r="F20" s="53">
        <f>IF($C20=0,"",+$A20*3600/F$9/86400+$F$7)</f>
        <v>0.50603070175438591</v>
      </c>
      <c r="G20" s="53">
        <f t="shared" si="2"/>
        <v>0.50364583333333335</v>
      </c>
      <c r="H20" s="53">
        <f t="shared" si="2"/>
        <v>0.50148809523809523</v>
      </c>
      <c r="I20" s="53">
        <f t="shared" si="2"/>
        <v>0.49952651515151514</v>
      </c>
    </row>
    <row r="21" spans="1:9" x14ac:dyDescent="0.35">
      <c r="A21" s="16">
        <v>46.3</v>
      </c>
      <c r="B21" s="16">
        <f t="shared" si="0"/>
        <v>10.900000000000006</v>
      </c>
      <c r="C21" s="16">
        <f t="shared" si="1"/>
        <v>2.7999999999999972</v>
      </c>
      <c r="D21" s="17" t="s">
        <v>134</v>
      </c>
      <c r="E21" s="18"/>
      <c r="F21" s="53">
        <f>IF($C21=0,"",+$A21*3600/F$9/86400+$F$7)</f>
        <v>0.50910087719298247</v>
      </c>
      <c r="G21" s="53">
        <f t="shared" si="2"/>
        <v>0.50656250000000003</v>
      </c>
      <c r="H21" s="53">
        <f t="shared" si="2"/>
        <v>0.504265873015873</v>
      </c>
      <c r="I21" s="53">
        <f t="shared" si="2"/>
        <v>0.50217803030303032</v>
      </c>
    </row>
    <row r="22" spans="1:9" x14ac:dyDescent="0.35">
      <c r="A22" s="16">
        <v>47</v>
      </c>
      <c r="B22" s="16">
        <f t="shared" si="0"/>
        <v>10.200000000000003</v>
      </c>
      <c r="C22" s="16">
        <f t="shared" si="1"/>
        <v>0.70000000000000284</v>
      </c>
      <c r="D22" s="17" t="s">
        <v>135</v>
      </c>
      <c r="E22" s="18"/>
      <c r="F22" s="53">
        <f>IF($C22=0,"",+$A22*3600/F$9/86400+$F$7)</f>
        <v>0.50986842105263153</v>
      </c>
      <c r="G22" s="53">
        <f t="shared" si="2"/>
        <v>0.5072916666666667</v>
      </c>
      <c r="H22" s="53">
        <f t="shared" si="2"/>
        <v>0.50496031746031744</v>
      </c>
      <c r="I22" s="53">
        <f t="shared" si="2"/>
        <v>0.50284090909090906</v>
      </c>
    </row>
    <row r="23" spans="1:9" x14ac:dyDescent="0.35">
      <c r="A23" s="16">
        <v>55</v>
      </c>
      <c r="B23" s="16">
        <f t="shared" si="0"/>
        <v>2.2000000000000028</v>
      </c>
      <c r="C23" s="16">
        <f t="shared" si="1"/>
        <v>8</v>
      </c>
      <c r="D23" s="17" t="s">
        <v>136</v>
      </c>
      <c r="E23" s="20"/>
      <c r="F23" s="53">
        <f>IF($C23=0,"",+$A23*3600/F$9/86400+$F$7)</f>
        <v>0.51864035087719296</v>
      </c>
      <c r="G23" s="53">
        <f t="shared" si="2"/>
        <v>0.515625</v>
      </c>
      <c r="H23" s="53">
        <f t="shared" si="2"/>
        <v>0.51289682539682535</v>
      </c>
      <c r="I23" s="53">
        <f t="shared" si="2"/>
        <v>0.51041666666666663</v>
      </c>
    </row>
    <row r="24" spans="1:9" x14ac:dyDescent="0.35">
      <c r="A24" s="16">
        <v>55.3</v>
      </c>
      <c r="B24" s="16">
        <f t="shared" si="0"/>
        <v>1.9000000000000057</v>
      </c>
      <c r="C24" s="16">
        <f t="shared" si="1"/>
        <v>0.29999999999999716</v>
      </c>
      <c r="D24" s="17" t="s">
        <v>137</v>
      </c>
      <c r="E24" s="18"/>
      <c r="F24" s="53">
        <f t="shared" ref="F24" si="4">IF($C24=0,"",+$A24*3600/F$9/86400+$F$7)</f>
        <v>0.518969298245614</v>
      </c>
      <c r="G24" s="53">
        <f t="shared" si="2"/>
        <v>0.51593749999999994</v>
      </c>
      <c r="H24" s="53">
        <f t="shared" si="2"/>
        <v>0.5131944444444444</v>
      </c>
      <c r="I24" s="53">
        <f t="shared" si="2"/>
        <v>0.51070075757575761</v>
      </c>
    </row>
    <row r="25" spans="1:9" x14ac:dyDescent="0.35">
      <c r="A25" s="16">
        <v>56.8</v>
      </c>
      <c r="B25" s="16">
        <f t="shared" si="0"/>
        <v>0.40000000000000568</v>
      </c>
      <c r="C25" s="16">
        <f t="shared" si="1"/>
        <v>1.5</v>
      </c>
      <c r="D25" s="17" t="s">
        <v>138</v>
      </c>
      <c r="E25" s="18"/>
      <c r="F25" s="53">
        <f>IF($C25=0,"",+$A25*3600/F$9/86400+$F$7)</f>
        <v>0.52061403508771931</v>
      </c>
      <c r="G25" s="53">
        <f t="shared" si="2"/>
        <v>0.51749999999999996</v>
      </c>
      <c r="H25" s="53">
        <f t="shared" si="2"/>
        <v>0.51468253968253963</v>
      </c>
      <c r="I25" s="53">
        <f t="shared" si="2"/>
        <v>0.51212121212121209</v>
      </c>
    </row>
    <row r="26" spans="1:9" s="41" customFormat="1" x14ac:dyDescent="0.35">
      <c r="A26" s="22">
        <v>57.2</v>
      </c>
      <c r="B26" s="22">
        <f t="shared" si="0"/>
        <v>0</v>
      </c>
      <c r="C26" s="22">
        <f t="shared" si="1"/>
        <v>0.40000000000000568</v>
      </c>
      <c r="D26" s="80" t="s">
        <v>139</v>
      </c>
      <c r="E26" s="24"/>
      <c r="F26" s="70">
        <f t="shared" ref="F26" si="5">IF($C26=0,"",+$A26*3600/F$9/86400+$F$7)</f>
        <v>0.52105263157894732</v>
      </c>
      <c r="G26" s="70">
        <f t="shared" si="2"/>
        <v>0.51791666666666669</v>
      </c>
      <c r="H26" s="70">
        <f t="shared" si="2"/>
        <v>0.51507936507936503</v>
      </c>
      <c r="I26" s="70">
        <f t="shared" si="2"/>
        <v>0.51249999999999996</v>
      </c>
    </row>
  </sheetData>
  <mergeCells count="13">
    <mergeCell ref="A7:C7"/>
    <mergeCell ref="F7:I7"/>
    <mergeCell ref="A8:C8"/>
    <mergeCell ref="A9:C9"/>
    <mergeCell ref="D10:D11"/>
    <mergeCell ref="E10:E11"/>
    <mergeCell ref="F10:I11"/>
    <mergeCell ref="A1:I1"/>
    <mergeCell ref="A2:I2"/>
    <mergeCell ref="A3:I3"/>
    <mergeCell ref="A4:I4"/>
    <mergeCell ref="A6:C6"/>
    <mergeCell ref="F6:I6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1a. Etapa</vt:lpstr>
      <vt:lpstr>2a. Etapa</vt:lpstr>
      <vt:lpstr>3a. Etapa</vt:lpstr>
      <vt:lpstr>4a. Etapa</vt:lpstr>
      <vt:lpstr>5a. Etapa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Antonio Barbosa</dc:creator>
  <cp:lastModifiedBy>Marco Antonio Barbosa</cp:lastModifiedBy>
  <dcterms:created xsi:type="dcterms:W3CDTF">2025-08-20T20:50:10Z</dcterms:created>
  <dcterms:modified xsi:type="dcterms:W3CDTF">2025-08-22T21:31:09Z</dcterms:modified>
</cp:coreProperties>
</file>